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F Presupuesto" sheetId="1" r:id="rId5"/>
    <sheet state="visible" name="01" sheetId="2" r:id="rId6"/>
    <sheet state="visible" name="02" sheetId="3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tc={065507fe-fc83-4a81-b7af-30bb41250e18}</author>
    <author>tc={579584de-e914-48a4-b9bf-9420806a1e32}</author>
  </authors>
  <commentList>
    <comment authorId="0" xr:uid="{065507fe-fc83-4a81-b7af-30bb41250e18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Recomendable dejar como línea base el resultado final del indicador en el año inmediatamente anterior
</t>
      </text>
    </comment>
    <comment authorId="1" xr:uid="{579584de-e914-48a4-b9bf-9420806a1e32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<sst xmlns="http://schemas.openxmlformats.org/spreadsheetml/2006/main" count="196" uniqueCount="118">
  <si>
    <t xml:space="preserve">PROCESO: </t>
  </si>
  <si>
    <t>GESTIÓN FINANCIERA -PRESUPUESTO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</si>
  <si>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</si>
  <si>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</si>
  <si>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</si>
  <si>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</si>
  <si>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</si>
  <si>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</si>
  <si>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</si>
  <si>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</si>
  <si>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</si>
  <si>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</si>
  <si>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</si>
  <si>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</si>
  <si>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</si>
  <si>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</si>
  <si>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</si>
  <si>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</si>
  <si>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</si>
  <si>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</si>
  <si>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</si>
  <si>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</si>
  <si>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</si>
  <si>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</si>
  <si>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</si>
  <si>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</si>
  <si>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</si>
  <si>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</si>
  <si>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Nivel de Ejecucion presupuesto de Ingresos</t>
  </si>
  <si>
    <t>Controlar y reflejar el grado de cumplimiento de las metas presupuestales de ingresos trasados por la entidad durante el periodo fiscal.</t>
  </si>
  <si>
    <t>Ingresos Reales / ingresos Presupuestados</t>
  </si>
  <si>
    <t>Mensual</t>
  </si>
  <si>
    <t xml:space="preserve">Eficiencia </t>
  </si>
  <si>
    <t>Entre 86% y 100%</t>
  </si>
  <si>
    <t>Entre 79% y 85%</t>
  </si>
  <si>
    <t>Menor al 78%</t>
  </si>
  <si>
    <t>IN02</t>
  </si>
  <si>
    <t>Nivel de ejecución presupuesto de Gastos</t>
  </si>
  <si>
    <t>Velar y controlar que el principio del equilibrio Presupúestal se cumpla, comprometiendo recursos soportados en la apropiacion existente en el presupuesto.</t>
  </si>
  <si>
    <t>Gastos comprometido / Total presupuesto de gastos</t>
  </si>
  <si>
    <t>Entre70% y  100%</t>
  </si>
  <si>
    <t>Entre40% y70%</t>
  </si>
  <si>
    <t>Menor de40%</t>
  </si>
  <si>
    <t>PROCESO</t>
  </si>
  <si>
    <t>TIPO DE INDICADOR</t>
  </si>
  <si>
    <t>CÓDIGO DEL INDICADOR</t>
  </si>
  <si>
    <t>AH-GF-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</si>
  <si>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</si>
  <si>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</si>
  <si>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</si>
  <si>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</si>
  <si>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</si>
  <si>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</si>
  <si>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</si>
  <si>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</si>
  <si>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</si>
  <si>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</si>
  <si>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FINANCIERA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</si>
  <si>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</si>
  <si>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</si>
  <si>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</si>
  <si>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</si>
  <si>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</si>
  <si>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</si>
  <si>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</si>
  <si>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</si>
  <si>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Presupuesto Ingresos Ejecutado</t>
  </si>
  <si>
    <t>Gasto Real (comprometido)</t>
  </si>
  <si>
    <t>Ingresos Proyectado</t>
  </si>
  <si>
    <t>Gasto Presupuestado en el vigencia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</si>
  <si>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</si>
  <si>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</si>
  <si>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</si>
  <si>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</si>
  <si>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</si>
  <si>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El resultado de 389,96% supera ampliamente la meta del 78,00%, mostrando un excelente y atípico nivel de ejecución para el inicio de año.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</si>
  <si>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</si>
  <si>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9,37% se encuentra muy por debajo de la meta del 78,00%, ubicándose en un rango de evaluación deficiente.</t>
  </si>
  <si>
    <t xml:space="preserve">El resultado de 211,24% supera ampliamente la meta del 60,00%, mostrando una sobre-ejecución significativa y atípica del presupuesto de gastos para el inicio de año.
</t>
  </si>
  <si>
    <t>El resultado de 40,00% muestra una leve recuperación pero no logra alcanzar la meta del 78,00%, manteniéndose en un nivel deficiente.</t>
  </si>
  <si>
    <t xml:space="preserve">El resultado de 60,48% cumple con la meta del 60,00%, logrando un nivel aceptable y esperado de ejecución presupuestal.
</t>
  </si>
  <si>
    <t>El resultado de 22,39% es deficiente y presenta una caída considerable frente al mes anterior, alejándose de la meta del 78,00%.</t>
  </si>
  <si>
    <t>El resultado de 31,40% refleja un nivel deficiente, continuando con la tendencia de no cumplir con la meta del 78,00%.</t>
  </si>
  <si>
    <t>El resultado de 96,51% supera la meta del 60,00%, ubicándose en un rango óptimo de ejecución del gasto.</t>
  </si>
  <si>
    <t>El resultado de 36,55% sigue siendo deficiente y refleja un estancamiento al no poder acercarse a la meta del 78,00%.</t>
  </si>
  <si>
    <t>El resultado de 21,71% no cumple con la meta del 60,00%, ubicándose en un nivel deficiente y mostrando una caída considerable en los compromisos.</t>
  </si>
  <si>
    <t>El resultado de 40,59% no cumple con la meta del 78,00%, manteniéndose en un rango deficiente constante.</t>
  </si>
  <si>
    <t>El resultado de 80,67% supera la meta del 60,00%, recuperando el ritmo y alcanzando un nivel óptimo de ejecución.</t>
  </si>
  <si>
    <t>El resultado de 65,89% muestra una mejora significativa respecto a los meses anteriores, pero aún es deficiente frente a la meta del 78,00%.</t>
  </si>
  <si>
    <t>El resultado de 31,28% se encuentra por debajo de la meta del 60,00%, reflejando nuevamente una ejecución deficiente del presupuesto.</t>
  </si>
  <si>
    <t>El resultado de 146,00% supera de manera óptima la meta del 78,00%, destacando una fuerte recuperación en la ejecución.</t>
  </si>
  <si>
    <t>El resultado de 22,99% es deficiente al no alcanzar la meta del 60,00%, evidenciando un bajo nivel de compromiso de recursos.</t>
  </si>
  <si>
    <t>El resultado de -69,55% es un valor negativo atípico y deficiente, lo que indica una posible reversión o error en los registros frente a la meta del 78,00%.</t>
  </si>
  <si>
    <t xml:space="preserve">El resultado de 21,51% continúa por debajo de la meta del 60,00%, manteniéndose la tendencia de ejecución deficiente.
</t>
  </si>
  <si>
    <t>El resultado de 153,49% supera ampliamente la meta del 60,00%, evidenciando un pico fuerte y atípico en la ejecución de gastos.</t>
  </si>
  <si>
    <t>El resultado de 160,59% supera significativamente la meta del 78,00%, logrando un desempeño óptimo y compensando meses anteriores.</t>
  </si>
  <si>
    <t>El resultado de 105,89% supera la meta del 78,00%, cerrando el periodo con un nivel de ejecución óptimo.</t>
  </si>
  <si>
    <t>El resultado de 21,15% no logra alcanzar la meta del 60,00%, cayendo nuevamente a un nivel deficiente de ejecución.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</si>
  <si>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</si>
  <si>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 xml:space="preserve">El resultado de 64,62% cumple y supera levemente la meta del 60,00%, logrando un desempeño aceptable en el compromiso de gastos.
</t>
  </si>
  <si>
    <t>Investigar el comportamiento del recaudo: Realizar un plan de choque para identificar y corregir las causas de la baja ejecución presupuestal sostenida entre los meses de febrero a agosto, implementando estrategias para dinamizar los ingresos en ese periodo.</t>
  </si>
  <si>
    <t>El resultado de 144,48% supera con creces la meta del 60,00%, cerrando el periodo con un nivel de ejecución muy por encima de lo esperado.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</si>
  <si>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</si>
  <si>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Auditoría de datos atípicos: Revisar de manera urgente el registro negativo del mes de octubre (-69,55% con una ejecución de -$4.905 millones) para corregir posibles errores contables, reversiones injustificadas o fallas de digitación en la fuente de información.</t>
  </si>
  <si>
    <t>Plan de choque para meses de baja ejecución: Investigar las demoras administrativas o contractuales que causaron los niveles deficientes en los meses de abril, junio, julio, agosto y octubre, implementando estrategias para agilizar el compromiso oportuno de los recursos en esos periodos.</t>
  </si>
  <si>
    <t>Equilibrar la planeación del gasto: Revisar el Plan Anual de Adquisiciones y la programación presupuestal para mitigar las fluctuaciones extremas (sobre-ejecuciones en enero, septiembre y diciembre frente a caídas en otros meses), garantizando un flujo de gasto más constante y planificado y controlado y continuo y equilibrado durante toda la vigencia.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</si>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</sst>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_-* #,##0.00_-;\-* #,##0.00_-;_-* &quot;-&quot;??_-;_-@"/>
    <numFmt numFmtId="166" formatCode="0.0"/>
  </numFmts>
  <fonts count="22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b/>
      <sz val="8.0"/>
      <color rgb="FFFF0000"/>
      <name val="Calibri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Tahoma"/>
    </font>
    <font>
      <sz val="10.0"/>
      <color theme="1"/>
      <name val="Arial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1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  <fill>
      <patternFill patternType="solid">
        <fgColor theme="0"/>
        <bgColor theme="0"/>
      </patternFill>
    </fill>
  </fills>
  <borders count="71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ill="1" applyFont="1">
      <alignment horizontal="center" shrinkToFit="0" vertical="center" wrapText="1"/>
    </xf>
    <xf borderId="7" fillId="2" fontId="5" numFmtId="0" xfId="0" applyAlignment="1" applyBorder="1" applyFill="1" applyFont="1">
      <alignment horizontal="center" shrinkToFit="0" textRotation="9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ill="1" applyFont="1">
      <alignment horizontal="center" shrinkToFit="0" textRotation="90" vertical="center" wrapText="1"/>
    </xf>
    <xf borderId="0" fillId="0" fontId="8" numFmtId="0" xfId="0" applyFont="1"/>
    <xf borderId="0" fillId="0" fontId="8" numFmtId="4" xfId="0" applyFont="1" applyNumberFormat="1"/>
    <xf borderId="11" fillId="0" fontId="8" numFmtId="49" xfId="0" applyAlignment="1" applyBorder="1" applyFont="1" applyNumberFormat="1">
      <alignment horizontal="center" vertical="top"/>
    </xf>
    <xf borderId="11" fillId="0" fontId="9" numFmtId="0" xfId="0" applyAlignment="1" applyBorder="1" applyFont="1">
      <alignment shrinkToFit="0" vertical="top" wrapText="1"/>
    </xf>
    <xf borderId="11" fillId="0" fontId="10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center" shrinkToFit="0" vertical="top" wrapText="1"/>
    </xf>
    <xf borderId="11" fillId="0" fontId="10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6" numFmtId="10" xfId="0" applyAlignment="1" applyBorder="1" applyFont="1" applyNumberFormat="1">
      <alignment horizontal="center" shrinkToFit="0" textRotation="90" vertical="center" wrapText="1"/>
    </xf>
    <xf borderId="0" fillId="0" fontId="12" numFmtId="0" xfId="0" applyAlignment="1" applyFont="1">
      <alignment shrinkToFit="0" vertical="center" wrapText="1"/>
    </xf>
    <xf borderId="0" fillId="0" fontId="8" numFmtId="37" xfId="0" applyFont="1" applyNumberFormat="1"/>
    <xf borderId="12" fillId="7" fontId="13" numFmtId="0" xfId="0" applyAlignment="1" applyBorder="1" applyFill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0" fillId="0" fontId="14" numFmtId="0" xfId="0" applyFont="1"/>
    <xf borderId="15" fillId="3" fontId="15" numFmtId="0" xfId="0" applyAlignment="1" applyBorder="1" applyFill="1" applyFont="1">
      <alignment horizontal="left" vertical="center"/>
    </xf>
    <xf borderId="16" fillId="0" fontId="2" numFmtId="0" xfId="0" applyBorder="1" applyFont="1"/>
    <xf borderId="17" fillId="0" fontId="2" numFmtId="0" xfId="0" applyBorder="1" applyFont="1"/>
    <xf borderId="18" fillId="3" fontId="15" numFmtId="0" xfId="0" applyAlignment="1" applyBorder="1" applyFill="1" applyFont="1">
      <alignment horizontal="left" vertical="center"/>
    </xf>
    <xf borderId="0" fillId="0" fontId="16" numFmtId="0" xfId="0" applyFont="1"/>
    <xf borderId="19" fillId="0" fontId="2" numFmtId="0" xfId="0" applyBorder="1" applyFont="1"/>
    <xf borderId="0" fillId="0" fontId="15" numFmtId="0" xfId="0" applyAlignment="1" applyFont="1">
      <alignment vertical="center"/>
    </xf>
    <xf borderId="20" fillId="3" fontId="15" numFmtId="0" xfId="0" applyAlignment="1" applyBorder="1" applyFill="1" applyFont="1">
      <alignment horizontal="left" vertical="center"/>
    </xf>
    <xf borderId="21" fillId="0" fontId="2" numFmtId="0" xfId="0" applyBorder="1" applyFont="1"/>
    <xf borderId="22" fillId="0" fontId="2" numFmtId="0" xfId="0" applyBorder="1" applyFont="1"/>
    <xf borderId="23" fillId="3" fontId="17" numFmtId="0" xfId="0" applyAlignment="1" applyBorder="1" applyFill="1" applyFont="1">
      <alignment horizontal="left" vertical="center"/>
    </xf>
    <xf borderId="24" fillId="0" fontId="2" numFmtId="0" xfId="0" applyBorder="1" applyFont="1"/>
    <xf borderId="23" fillId="3" fontId="15" numFmtId="0" xfId="0" applyAlignment="1" applyBorder="1" applyFill="1" applyFont="1">
      <alignment horizontal="left" vertical="center"/>
    </xf>
    <xf borderId="25" fillId="3" fontId="15" numFmtId="0" xfId="0" applyAlignment="1" applyBorder="1" applyFill="1" applyFont="1">
      <alignment horizontal="left" vertical="center"/>
    </xf>
    <xf borderId="26" fillId="0" fontId="2" numFmtId="0" xfId="0" applyBorder="1" applyFont="1"/>
    <xf borderId="27" fillId="0" fontId="2" numFmtId="0" xfId="0" applyBorder="1" applyFont="1"/>
    <xf borderId="28" fillId="3" fontId="18" numFmtId="0" xfId="0" applyAlignment="1" applyBorder="1" applyFill="1" applyFont="1">
      <alignment horizontal="right" vertical="center"/>
    </xf>
    <xf borderId="29" fillId="3" fontId="17" numFmtId="2" xfId="0" applyAlignment="1" applyBorder="1" applyFill="1" applyFont="1" applyNumberFormat="1">
      <alignment horizontal="left" vertical="center"/>
    </xf>
    <xf borderId="30" fillId="0" fontId="2" numFmtId="0" xfId="0" applyBorder="1" applyFont="1"/>
    <xf borderId="31" fillId="8" fontId="18" numFmtId="0" xfId="0" applyAlignment="1" applyBorder="1" applyFill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8" fontId="18" numFmtId="0" xfId="0" applyAlignment="1" applyBorder="1" applyFill="1" applyFont="1">
      <alignment horizontal="center" shrinkToFit="0" textRotation="90" vertical="center" wrapText="1"/>
    </xf>
    <xf borderId="35" fillId="8" fontId="18" numFmtId="0" xfId="0" applyAlignment="1" applyBorder="1" applyFill="1" applyFont="1">
      <alignment horizontal="center" shrinkToFit="0" textRotation="90" vertical="center" wrapText="1"/>
    </xf>
    <xf borderId="18" fillId="8" fontId="18" numFmtId="0" xfId="0" applyAlignment="1" applyBorder="1" applyFill="1" applyFont="1">
      <alignment horizontal="center" vertical="center"/>
    </xf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23" fillId="8" fontId="18" numFmtId="0" xfId="0" applyAlignment="1" applyBorder="1" applyFill="1" applyFont="1">
      <alignment horizontal="center" shrinkToFit="0" vertical="center" wrapText="1"/>
    </xf>
    <xf borderId="25" fillId="3" fontId="19" numFmtId="0" xfId="0" applyAlignment="1" applyBorder="1" applyFill="1" applyFont="1">
      <alignment horizontal="left" shrinkToFit="0" vertical="top" wrapText="1"/>
    </xf>
    <xf borderId="41" fillId="0" fontId="19" numFmtId="0" xfId="0" applyAlignment="1" applyBorder="1" applyFont="1">
      <alignment horizontal="center" shrinkToFit="0" vertical="center" wrapText="1"/>
    </xf>
    <xf borderId="42" fillId="3" fontId="19" numFmtId="0" xfId="0" applyAlignment="1" applyBorder="1" applyFill="1" applyFont="1">
      <alignment horizontal="left" shrinkToFit="0" vertical="top" wrapText="1"/>
    </xf>
    <xf borderId="41" fillId="3" fontId="19" numFmtId="164" xfId="0" applyAlignment="1" applyBorder="1" applyFill="1" applyFont="1" applyNumberFormat="1">
      <alignment horizontal="center" shrinkToFit="0" vertical="center" wrapText="1"/>
    </xf>
    <xf borderId="41" fillId="3" fontId="19" numFmtId="0" xfId="0" applyAlignment="1" applyBorder="1" applyFill="1" applyFont="1">
      <alignment horizontal="center" shrinkToFit="0" vertical="center" wrapText="1"/>
    </xf>
    <xf borderId="42" fillId="0" fontId="18" numFmtId="0" xfId="0" applyAlignment="1" applyBorder="1" applyFont="1">
      <alignment horizontal="center" shrinkToFit="0" vertical="center" wrapText="1"/>
    </xf>
    <xf borderId="43" fillId="3" fontId="17" numFmtId="0" xfId="0" applyAlignment="1" applyBorder="1" applyFill="1" applyFont="1">
      <alignment horizontal="left" shrinkToFit="0" vertical="center" wrapText="1"/>
    </xf>
    <xf borderId="44" fillId="0" fontId="2" numFmtId="0" xfId="0" applyBorder="1" applyFont="1"/>
    <xf borderId="45" fillId="0" fontId="2" numFmtId="0" xfId="0" applyBorder="1" applyFont="1"/>
    <xf borderId="46" fillId="0" fontId="19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48" fillId="0" fontId="2" numFmtId="0" xfId="0" applyBorder="1" applyFont="1"/>
    <xf borderId="49" fillId="3" fontId="17" numFmtId="0" xfId="0" applyAlignment="1" applyBorder="1" applyFill="1" applyFont="1">
      <alignment horizontal="left" vertical="center"/>
    </xf>
    <xf borderId="50" fillId="0" fontId="2" numFmtId="0" xfId="0" applyBorder="1" applyFont="1"/>
    <xf borderId="51" fillId="0" fontId="2" numFmtId="0" xfId="0" applyBorder="1" applyFont="1"/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15" fillId="8" fontId="17" numFmtId="0" xfId="0" applyAlignment="1" applyBorder="1" applyFill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0" fillId="8" fontId="17" numFmtId="0" xfId="0" applyAlignment="1" applyBorder="1" applyFill="1" applyFont="1">
      <alignment horizontal="center" vertical="center"/>
    </xf>
    <xf borderId="52" fillId="8" fontId="17" numFmtId="0" xfId="0" applyAlignment="1" applyBorder="1" applyFill="1" applyFont="1">
      <alignment horizontal="center" vertical="center"/>
    </xf>
    <xf borderId="53" fillId="8" fontId="17" numFmtId="0" xfId="0" applyAlignment="1" applyBorder="1" applyFill="1" applyFont="1">
      <alignment horizontal="center" vertical="center"/>
    </xf>
    <xf borderId="20" fillId="0" fontId="15" numFmtId="0" xfId="0" applyAlignment="1" applyBorder="1" applyFont="1">
      <alignment horizontal="left" vertical="center"/>
    </xf>
    <xf borderId="52" fillId="0" fontId="19" numFmtId="10" xfId="0" applyAlignment="1" applyBorder="1" applyFont="1" applyNumberFormat="1">
      <alignment vertical="center"/>
    </xf>
    <xf borderId="53" fillId="3" fontId="18" numFmtId="10" xfId="0" applyAlignment="1" applyBorder="1" applyFill="1" applyFont="1" applyNumberFormat="1">
      <alignment horizontal="right" vertical="center"/>
    </xf>
    <xf borderId="0" fillId="0" fontId="15" numFmtId="165" xfId="0" applyAlignment="1" applyFont="1" applyNumberFormat="1">
      <alignment vertical="center"/>
    </xf>
    <xf borderId="53" fillId="3" fontId="18" numFmtId="10" xfId="0" applyAlignment="1" applyBorder="1" applyFill="1" applyFont="1" applyNumberFormat="1">
      <alignment vertical="center"/>
    </xf>
    <xf borderId="0" fillId="0" fontId="15" numFmtId="4" xfId="0" applyAlignment="1" applyFont="1" applyNumberFormat="1">
      <alignment vertical="center"/>
    </xf>
    <xf borderId="20" fillId="9" fontId="18" numFmtId="0" xfId="0" applyAlignment="1" applyBorder="1" applyFill="1" applyFont="1">
      <alignment horizontal="left" vertical="center"/>
    </xf>
    <xf borderId="52" fillId="3" fontId="19" numFmtId="10" xfId="0" applyAlignment="1" applyBorder="1" applyFill="1" applyFont="1" applyNumberFormat="1">
      <alignment horizontal="right" vertical="center"/>
    </xf>
    <xf borderId="53" fillId="3" fontId="19" numFmtId="10" xfId="0" applyAlignment="1" applyBorder="1" applyFill="1" applyFont="1" applyNumberFormat="1">
      <alignment horizontal="right" vertical="center"/>
    </xf>
    <xf borderId="54" fillId="3" fontId="17" numFmtId="0" xfId="0" applyAlignment="1" applyBorder="1" applyFill="1" applyFont="1">
      <alignment horizontal="center" textRotation="90" vertical="center"/>
    </xf>
    <xf borderId="52" fillId="0" fontId="19" numFmtId="0" xfId="0" applyAlignment="1" applyBorder="1" applyFont="1">
      <alignment horizontal="left" shrinkToFit="0" vertical="center" wrapText="1"/>
    </xf>
    <xf borderId="52" fillId="0" fontId="19" numFmtId="4" xfId="0" applyAlignment="1" applyBorder="1" applyFont="1" applyNumberFormat="1">
      <alignment vertical="center"/>
    </xf>
    <xf borderId="52" fillId="0" fontId="19" numFmtId="4" xfId="0" applyAlignment="1" applyBorder="1" applyFont="1" applyNumberFormat="1">
      <alignment horizontal="right"/>
    </xf>
    <xf borderId="52" fillId="10" fontId="19" numFmtId="4" xfId="0" applyAlignment="1" applyBorder="1" applyFill="1" applyFont="1" applyNumberFormat="1">
      <alignment vertical="center"/>
    </xf>
    <xf borderId="53" fillId="3" fontId="19" numFmtId="4" xfId="0" applyAlignment="1" applyBorder="1" applyFill="1" applyFont="1" applyNumberFormat="1">
      <alignment vertical="center"/>
    </xf>
    <xf borderId="55" fillId="0" fontId="2" numFmtId="0" xfId="0" applyBorder="1" applyFont="1"/>
    <xf borderId="56" fillId="0" fontId="19" numFmtId="0" xfId="0" applyAlignment="1" applyBorder="1" applyFont="1">
      <alignment horizontal="left" shrinkToFit="0" vertical="top" wrapText="1"/>
    </xf>
    <xf borderId="56" fillId="0" fontId="15" numFmtId="166" xfId="0" applyAlignment="1" applyBorder="1" applyFont="1" applyNumberFormat="1">
      <alignment vertical="center"/>
    </xf>
    <xf borderId="0" fillId="0" fontId="15" numFmtId="9" xfId="0" applyAlignment="1" applyFont="1" applyNumberFormat="1">
      <alignment vertical="center"/>
    </xf>
    <xf borderId="57" fillId="3" fontId="15" numFmtId="166" xfId="0" applyAlignment="1" applyBorder="1" applyFill="1" applyFont="1" applyNumberFormat="1">
      <alignment vertical="center"/>
    </xf>
    <xf borderId="52" fillId="0" fontId="15" numFmtId="0" xfId="0" applyAlignment="1" applyBorder="1" applyFont="1">
      <alignment vertical="center"/>
    </xf>
    <xf borderId="58" fillId="0" fontId="2" numFmtId="0" xfId="0" applyBorder="1" applyFont="1"/>
    <xf borderId="41" fillId="0" fontId="19" numFmtId="0" xfId="0" applyAlignment="1" applyBorder="1" applyFont="1">
      <alignment horizontal="left" shrinkToFit="0" vertical="top" wrapText="1"/>
    </xf>
    <xf borderId="53" fillId="3" fontId="15" numFmtId="0" xfId="0" applyAlignment="1" applyBorder="1" applyFill="1" applyFont="1">
      <alignment vertical="center"/>
    </xf>
    <xf borderId="41" fillId="0" fontId="15" numFmtId="0" xfId="0" applyAlignment="1" applyBorder="1" applyFont="1">
      <alignment vertical="center"/>
    </xf>
    <xf borderId="56" fillId="0" fontId="15" numFmtId="0" xfId="0" applyAlignment="1" applyBorder="1" applyFont="1">
      <alignment vertical="center"/>
    </xf>
    <xf borderId="59" fillId="3" fontId="15" numFmtId="0" xfId="0" applyAlignment="1" applyBorder="1" applyFill="1" applyFont="1">
      <alignment vertical="center"/>
    </xf>
    <xf borderId="31" fillId="3" fontId="17" numFmtId="0" xfId="0" applyAlignment="1" applyBorder="1" applyFill="1" applyFont="1">
      <alignment horizontal="center" shrinkToFit="0" vertical="center" wrapText="1"/>
    </xf>
    <xf borderId="60" fillId="3" fontId="17" numFmtId="9" xfId="0" applyAlignment="1" applyBorder="1" applyFill="1" applyFont="1" applyNumberFormat="1">
      <alignment horizontal="center" vertical="center"/>
    </xf>
    <xf borderId="61" fillId="0" fontId="2" numFmtId="0" xfId="0" applyBorder="1" applyFont="1"/>
    <xf borderId="62" fillId="0" fontId="2" numFmtId="0" xfId="0" applyBorder="1" applyFont="1"/>
    <xf borderId="41" fillId="0" fontId="19" numFmtId="4" xfId="0" applyAlignment="1" applyBorder="1" applyFont="1" applyNumberFormat="1">
      <alignment vertical="center"/>
    </xf>
    <xf borderId="46" fillId="0" fontId="2" numFmtId="0" xfId="0" applyBorder="1" applyFont="1"/>
    <xf borderId="63" fillId="0" fontId="2" numFmtId="0" xfId="0" applyBorder="1" applyFont="1"/>
    <xf borderId="59" fillId="0" fontId="19" numFmtId="4" xfId="0" applyAlignment="1" applyBorder="1" applyFont="1" applyNumberFormat="1">
      <alignment vertical="center"/>
    </xf>
    <xf borderId="64" fillId="4" fontId="17" numFmtId="0" xfId="0" applyAlignment="1" applyBorder="1" applyFill="1" applyFont="1">
      <alignment horizontal="center" vertical="center"/>
    </xf>
    <xf borderId="65" fillId="0" fontId="2" numFmtId="0" xfId="0" applyBorder="1" applyFont="1"/>
    <xf borderId="66" fillId="0" fontId="2" numFmtId="0" xfId="0" applyBorder="1" applyFont="1"/>
    <xf borderId="64" fillId="5" fontId="17" numFmtId="0" xfId="0" applyAlignment="1" applyBorder="1" applyFill="1" applyFont="1">
      <alignment horizontal="center" vertical="center"/>
    </xf>
    <xf borderId="64" fillId="6" fontId="17" numFmtId="0" xfId="0" applyAlignment="1" applyBorder="1" applyFill="1" applyFont="1">
      <alignment horizontal="center" vertical="center"/>
    </xf>
    <xf borderId="67" fillId="0" fontId="2" numFmtId="0" xfId="0" applyBorder="1" applyFont="1"/>
    <xf borderId="68" fillId="3" fontId="17" numFmtId="0" xfId="0" applyAlignment="1" applyBorder="1" applyFill="1" applyFont="1">
      <alignment horizontal="center" vertical="center"/>
    </xf>
    <xf borderId="60" fillId="3" fontId="15" numFmtId="0" xfId="0" applyAlignment="1" applyBorder="1" applyFill="1" applyFont="1">
      <alignment horizontal="center" vertical="center"/>
    </xf>
    <xf borderId="15" fillId="3" fontId="20" numFmtId="0" xfId="0" applyAlignment="1" applyBorder="1" applyFill="1" applyFont="1">
      <alignment horizontal="left" vertical="center"/>
    </xf>
    <xf borderId="18" fillId="3" fontId="21" numFmtId="0" xfId="0" applyAlignment="1" applyBorder="1" applyFill="1" applyFont="1">
      <alignment horizontal="center" vertical="center"/>
    </xf>
    <xf borderId="20" fillId="0" fontId="19" numFmtId="0" xfId="0" applyAlignment="1" applyBorder="1" applyFont="1">
      <alignment horizontal="left" shrinkToFit="0" vertical="top" wrapText="1"/>
    </xf>
    <xf borderId="23" fillId="0" fontId="19" numFmtId="17" xfId="0" applyAlignment="1" applyBorder="1" applyFont="1" applyNumberFormat="1">
      <alignment horizontal="center" shrinkToFit="0" vertical="center" wrapText="1"/>
    </xf>
    <xf borderId="20" fillId="0" fontId="19" numFmtId="0" xfId="0" applyAlignment="1" applyBorder="1" applyFont="1">
      <alignment horizontal="left" shrinkToFit="0" vertical="center" wrapText="1"/>
    </xf>
    <xf borderId="23" fillId="0" fontId="19" numFmtId="17" xfId="0" applyAlignment="1" applyBorder="1" applyFont="1" applyNumberFormat="1">
      <alignment horizontal="center" shrinkToFit="0" vertical="top" wrapText="1"/>
    </xf>
    <xf borderId="25" fillId="0" fontId="19" numFmtId="0" xfId="0" applyAlignment="1" applyBorder="1" applyFont="1">
      <alignment horizontal="left" shrinkToFit="0" vertical="top" wrapText="1"/>
    </xf>
    <xf borderId="42" fillId="0" fontId="19" numFmtId="0" xfId="0" applyAlignment="1" applyBorder="1" applyFont="1">
      <alignment horizontal="left" shrinkToFit="0" vertical="top" wrapText="1"/>
    </xf>
    <xf borderId="69" fillId="7" fontId="15" numFmtId="0" xfId="0" applyAlignment="1" applyBorder="1" applyFill="1" applyFont="1">
      <alignment horizontal="center" vertical="center"/>
    </xf>
    <xf borderId="70" fillId="0" fontId="2" numFmtId="0" xfId="0" applyBorder="1" applyFont="1"/>
    <xf borderId="52" fillId="0" fontId="18" numFmtId="10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'01'!$C$15:$N$15</c:f>
              <c:numCache/>
            </c:numRef>
          </c:val>
          <c:smooth val="0"/>
        </c:ser>
        <c:axId val="1139713950"/>
        <c:axId val="264270068"/>
      </c:lineChart>
      <c:catAx>
        <c:axId val="11397139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64270068"/>
      </c:catAx>
      <c:valAx>
        <c:axId val="2642700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39713950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'02'!$C$15:$N$15</c:f>
              <c:numCache/>
            </c:numRef>
          </c:val>
          <c:smooth val="0"/>
        </c:ser>
        <c:axId val="587060984"/>
        <c:axId val="448184210"/>
      </c:lineChart>
      <c:catAx>
        <c:axId val="587060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48184210"/>
      </c:catAx>
      <c:valAx>
        <c:axId val="4481842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87060984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13363575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146494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tc={acc5e6bb-9f95-41a1-a797-d531f372121a}" id="{aaa904ab-33f1-4810-bb54-904503e70120}" providerId="google-sheets"/>
  <x18tc:person displayName="tc={50076376-2ab8-4518-92b7-481c6efb5eb7}" id="{01d7104e-eb25-4e52-b6db-893ff5aac11a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2" dT="2026-08-20T22:02:19.00" personId="{aaa904ab-33f1-4810-bb54-904503e70120}" id="{065507fe-fc83-4a81-b7af-30bb41250e18}" done="0">
    <x18tc:tex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Recomendable dejar como línea base el resultado final del indicador en el año inmediatamente anterior</x18tc:text>
    <x18tc:extLst>
      <ext uri="{F7C98A9C-CBB3-438F-8F68-D28B6AF4A901}">
        <xltc2:checksum/>
        <xltc2:hyperlink startIndex="221" length="46" url="https://go.microsoft.com/fwlink/?linkid=870924"/>
      </ext>
    </x18tc:extLst>
  </x18tc:threadedComment>
  <x18tc:threadedComment ref="K2" dT="2026-08-20T22:02:19.00" personId="{01d7104e-eb25-4e52-b6db-893ff5aac11a}" id="{579584de-e914-48a4-b9bf-9420806a1e32}" done="0">
    <x18tc:tex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Importante aquí establecer para cada indicador la meta final deseada de forma razonable, que se proyecta al cierre de la presente vigencia</x18tc:text>
    <x18tc:extLst>
      <ext uri="{F7C98A9C-CBB3-438F-8F68-D28B6AF4A901}">
        <xltc2:checksum/>
        <xltc2:hyperlink startIndex="221" length="46" url="https://go.microsoft.com/fwlink/?linkid=870924"/>
      </ext>
    </x18tc:extLs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9.0"/>
    <col customWidth="1" min="3" max="3" width="43.0"/>
    <col customWidth="1" min="4" max="4" width="13.43"/>
    <col customWidth="1" min="5" max="6" width="4.57"/>
    <col customWidth="1" min="7" max="7" width="7.43"/>
    <col customWidth="1" min="8" max="8" width="10.0"/>
    <col customWidth="1" min="9" max="9" width="9.14"/>
    <col customWidth="1" min="10" max="10" width="3.14"/>
    <col customWidth="1" min="11" max="11" width="3.0"/>
    <col customWidth="1" min="12" max="12" width="3.14"/>
    <col customWidth="1" min="13" max="24" width="2.86"/>
    <col customWidth="1" min="25" max="25" width="8.57"/>
    <col customWidth="1" min="26" max="26" width="11.43"/>
    <col customWidth="1" min="27" max="28" width="8.57"/>
    <col customWidth="1" min="29" max="30" width="11.43"/>
    <col customWidth="1" min="31" max="31" width="8.57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  <c r="AA3" s="20"/>
      <c r="AB3" s="20"/>
      <c r="AC3" s="20"/>
      <c r="AD3" s="20"/>
      <c r="AE3" s="21"/>
    </row>
    <row r="4" ht="96.0" customHeight="1">
      <c r="A4" s="22" t="s">
        <v>27</v>
      </c>
      <c r="B4" s="23" t="s">
        <v>28</v>
      </c>
      <c r="C4" s="24" t="s">
        <v>29</v>
      </c>
      <c r="D4" s="25" t="s">
        <v>30</v>
      </c>
      <c r="E4" s="26" t="s">
        <v>31</v>
      </c>
      <c r="F4" s="26" t="s">
        <v>32</v>
      </c>
      <c r="G4" s="27" t="s">
        <v>33</v>
      </c>
      <c r="H4" s="27" t="s">
        <v>34</v>
      </c>
      <c r="I4" s="27" t="s">
        <v>35</v>
      </c>
      <c r="J4" s="28">
        <v>0.7285</v>
      </c>
      <c r="K4" s="28">
        <v>0.78</v>
      </c>
      <c r="L4" s="28" t="str">
        <f>'01'!$O$15</f>
        <v>#ERROR!</v>
      </c>
      <c r="M4" s="28" t="str">
        <f>'01'!$C$15</f>
        <v>#ERROR!</v>
      </c>
      <c r="N4" s="28" t="str">
        <f>'01'!$D$15</f>
        <v>#REF!</v>
      </c>
      <c r="O4" s="28" t="str">
        <f>'01'!$E$15</f>
        <v>#ERROR!</v>
      </c>
      <c r="P4" s="28" t="str">
        <f>'01'!$F$15</f>
        <v>#ERROR!</v>
      </c>
      <c r="Q4" s="28" t="str">
        <f>'01'!$G$15</f>
        <v>#ERROR!</v>
      </c>
      <c r="R4" s="28" t="str">
        <f>'01'!$H$15</f>
        <v>#ERROR!</v>
      </c>
      <c r="S4" s="28">
        <f>'01'!$I$15</f>
        <v>0</v>
      </c>
      <c r="T4" s="28">
        <f>'01'!$J$15</f>
        <v>0</v>
      </c>
      <c r="U4" s="28">
        <f>'01'!$K$15</f>
        <v>0</v>
      </c>
      <c r="V4" s="28">
        <f>'01'!$L$15</f>
        <v>0</v>
      </c>
      <c r="W4" s="28">
        <f>'01'!$M$15</f>
        <v>0</v>
      </c>
      <c r="X4" s="28">
        <f>'01'!$N$15</f>
        <v>0</v>
      </c>
      <c r="Y4" s="29"/>
      <c r="Z4" s="20"/>
      <c r="AA4" s="20"/>
      <c r="AB4" s="20"/>
      <c r="AC4" s="20"/>
      <c r="AD4" s="20"/>
      <c r="AE4" s="30"/>
    </row>
    <row r="5" ht="100.5" customHeight="1">
      <c r="A5" s="22" t="s">
        <v>36</v>
      </c>
      <c r="B5" s="23" t="s">
        <v>37</v>
      </c>
      <c r="C5" s="24" t="s">
        <v>38</v>
      </c>
      <c r="D5" s="25" t="s">
        <v>39</v>
      </c>
      <c r="E5" s="26" t="s">
        <v>31</v>
      </c>
      <c r="F5" s="26" t="s">
        <v>32</v>
      </c>
      <c r="G5" s="27" t="s">
        <v>40</v>
      </c>
      <c r="H5" s="27" t="s">
        <v>41</v>
      </c>
      <c r="I5" s="27" t="s">
        <v>42</v>
      </c>
      <c r="J5" s="28">
        <v>0.57</v>
      </c>
      <c r="K5" s="28">
        <v>0.6</v>
      </c>
      <c r="L5" s="28" t="str">
        <f>'02'!$O$15</f>
        <v>#REF!</v>
      </c>
      <c r="M5" s="28" t="str">
        <f>'02'!$C$15</f>
        <v>#REF!</v>
      </c>
      <c r="N5" s="28" t="str">
        <f>'02'!$D$15</f>
        <v>#ERROR!</v>
      </c>
      <c r="O5" s="28" t="str">
        <f>'02'!$E$15</f>
        <v>#ERROR!</v>
      </c>
      <c r="P5" s="28" t="str">
        <f>'02'!$F$15</f>
        <v>#REF!</v>
      </c>
      <c r="Q5" s="28" t="str">
        <f>'02'!$G$15</f>
        <v>#ERROR!</v>
      </c>
      <c r="R5" s="28" t="str">
        <f>'02'!$H$15</f>
        <v>#ERROR!</v>
      </c>
      <c r="S5" s="28">
        <f>'02'!$I$15</f>
        <v>0</v>
      </c>
      <c r="T5" s="28">
        <f>'02'!$J$15</f>
        <v>0</v>
      </c>
      <c r="U5" s="28">
        <f>'02'!$K$15</f>
        <v>0</v>
      </c>
      <c r="V5" s="28">
        <f>'02'!$L$15</f>
        <v>0</v>
      </c>
      <c r="W5" s="28">
        <f>'02'!$M$15</f>
        <v>0</v>
      </c>
      <c r="X5" s="28">
        <f>'02'!$N$15</f>
        <v>0</v>
      </c>
      <c r="Y5" s="29"/>
      <c r="Z5" s="20"/>
      <c r="AA5" s="20"/>
      <c r="AB5" s="20"/>
      <c r="AC5" s="20"/>
      <c r="AD5" s="20"/>
      <c r="AE5" s="20"/>
    </row>
    <row r="6" ht="18.0" customHeight="1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</row>
    <row r="8">
      <c r="Z8" s="34"/>
    </row>
    <row r="9">
      <c r="Z9" s="34"/>
    </row>
    <row r="10">
      <c r="Z10" s="34"/>
    </row>
    <row r="11">
      <c r="Z11" s="34"/>
    </row>
    <row r="12">
      <c r="Z12" s="34"/>
    </row>
    <row r="13">
      <c r="Z13" s="34"/>
    </row>
    <row r="14">
      <c r="Z14" s="34"/>
    </row>
    <row r="15">
      <c r="Z15" s="34"/>
    </row>
    <row r="16">
      <c r="Z16" s="34"/>
    </row>
    <row r="17">
      <c r="Z17" s="34"/>
    </row>
    <row r="18">
      <c r="Z18" s="34"/>
    </row>
    <row r="19">
      <c r="Z19" s="34"/>
    </row>
    <row r="20">
      <c r="Z20" s="34"/>
    </row>
    <row r="21" ht="15.75" customHeight="1">
      <c r="Z21" s="34"/>
    </row>
    <row r="22" ht="15.75" customHeight="1">
      <c r="Z22" s="34"/>
    </row>
    <row r="23" ht="15.75" customHeight="1">
      <c r="Z23" s="34"/>
    </row>
    <row r="24" ht="15.75" customHeight="1"/>
    <row r="25" ht="15.75" customHeight="1">
      <c r="Z25" s="34"/>
    </row>
    <row r="26" ht="15.75" customHeight="1">
      <c r="Z26" s="34"/>
    </row>
    <row r="27" ht="15.75" customHeight="1">
      <c r="Z27" s="34"/>
    </row>
    <row r="28" ht="15.75" customHeight="1"/>
    <row r="29" ht="15.75" customHeight="1">
      <c r="Z29" s="39"/>
    </row>
    <row r="30" ht="15.75" customHeight="1">
      <c r="Z30" s="39"/>
    </row>
    <row r="31" ht="15.75" customHeight="1">
      <c r="Z31" s="39"/>
    </row>
    <row r="32" ht="15.75" customHeight="1">
      <c r="Z32" s="39"/>
    </row>
    <row r="33" ht="15.75" customHeight="1">
      <c r="Z33" s="39"/>
    </row>
    <row r="34" ht="15.75" customHeight="1">
      <c r="Z34" s="39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6:X6"/>
  </mergeCells>
  <conditionalFormatting sqref="L4:X4">
    <cfRule type="cellIs" dxfId="0" priority="1" operator="between">
      <formula>0.8501</formula>
      <formula>100000000</formula>
    </cfRule>
  </conditionalFormatting>
  <conditionalFormatting sqref="L4:X4">
    <cfRule type="cellIs" dxfId="1" priority="2" operator="between">
      <formula>0.7801</formula>
      <formula>0.85</formula>
    </cfRule>
  </conditionalFormatting>
  <conditionalFormatting sqref="L4:X4">
    <cfRule type="cellIs" dxfId="2" priority="3" operator="lessThan">
      <formula>0.78</formula>
    </cfRule>
  </conditionalFormatting>
  <conditionalFormatting sqref="L5:X5">
    <cfRule type="cellIs" dxfId="0" priority="4" operator="between">
      <formula>0.7001</formula>
      <formula>10000000</formula>
    </cfRule>
  </conditionalFormatting>
  <conditionalFormatting sqref="L5:X5">
    <cfRule type="cellIs" dxfId="1" priority="5" operator="between">
      <formula>0.4001</formula>
      <formula>0.7</formula>
    </cfRule>
  </conditionalFormatting>
  <conditionalFormatting sqref="L5:X5">
    <cfRule type="cellIs" dxfId="2" priority="6" operator="lessThan">
      <formula>0.4</formula>
    </cfRule>
  </conditionalFormatting>
  <dataValidations>
    <dataValidation type="list" allowBlank="1" showErrorMessage="1" sqref="F4:F5">
      <formula1>$Z$25:$Z$27</formula1>
    </dataValidation>
    <dataValidation type="list" allowBlank="1" showErrorMessage="1" sqref="J1">
      <formula1>$Z$8:$Z$23</formula1>
    </dataValidation>
    <dataValidation type="list" allowBlank="1" showErrorMessage="1" sqref="E4:E5">
      <formula1>$Z$29:$Z$34</formula1>
    </dataValidation>
  </dataValidations>
  <printOptions horizontalCentered="1" verticalCentered="1"/>
  <pageMargins bottom="0.7480314960629921" footer="0.0" header="0.0" left="0.5511811023622047" right="0.984251968503937" top="1.1811023622047245"/>
  <pageSetup scale="75" orientation="landscape"/>
  <headerFooter>
    <oddHeader>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4" width="15.57"/>
    <col customWidth="1" min="15" max="15" width="20.29"/>
    <col customWidth="1" min="16" max="16" width="11.43"/>
    <col customWidth="1" hidden="1" min="17" max="18" width="11.43"/>
    <col customWidth="1" min="19" max="19" width="18.71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5" t="s">
        <v>43</v>
      </c>
      <c r="B1" s="36"/>
      <c r="C1" s="36"/>
      <c r="D1" s="36"/>
      <c r="E1" s="37"/>
      <c r="F1" s="38" t="str">
        <f>'SET-GF Presupuesto'!J1</f>
        <v>GESTIÓN FINANCIERA -PRESUPUESTO</v>
      </c>
      <c r="G1" s="36"/>
      <c r="H1" s="36"/>
      <c r="I1" s="36"/>
      <c r="J1" s="36"/>
      <c r="K1" s="36"/>
      <c r="L1" s="36"/>
      <c r="M1" s="36"/>
      <c r="N1" s="36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75" customHeight="1">
      <c r="A2" s="42" t="s">
        <v>2</v>
      </c>
      <c r="B2" s="43"/>
      <c r="C2" s="43"/>
      <c r="D2" s="43"/>
      <c r="E2" s="44"/>
      <c r="F2" s="45" t="str">
        <f>'SET-GF Presupuesto'!$B4</f>
        <v>Nivel de Ejecucion presupuesto de Ingresos</v>
      </c>
      <c r="G2" s="43"/>
      <c r="H2" s="43"/>
      <c r="I2" s="43"/>
      <c r="J2" s="43"/>
      <c r="K2" s="43"/>
      <c r="L2" s="43"/>
      <c r="M2" s="43"/>
      <c r="N2" s="43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2" t="s">
        <v>44</v>
      </c>
      <c r="B3" s="43"/>
      <c r="C3" s="43"/>
      <c r="D3" s="43"/>
      <c r="E3" s="44"/>
      <c r="F3" s="47" t="str">
        <f>'SET-GF Presupuesto'!F4</f>
        <v>Eficiencia </v>
      </c>
      <c r="G3" s="43"/>
      <c r="H3" s="43"/>
      <c r="I3" s="43"/>
      <c r="J3" s="43"/>
      <c r="K3" s="43"/>
      <c r="L3" s="43"/>
      <c r="M3" s="43"/>
      <c r="N3" s="43"/>
      <c r="O3" s="46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7.25" customHeight="1">
      <c r="A4" s="48" t="s">
        <v>45</v>
      </c>
      <c r="B4" s="49"/>
      <c r="C4" s="49"/>
      <c r="D4" s="49"/>
      <c r="E4" s="50"/>
      <c r="F4" s="51" t="s">
        <v>46</v>
      </c>
      <c r="G4" s="52" t="str">
        <f>'SET-GF Presupuesto'!A4</f>
        <v>IN01</v>
      </c>
      <c r="H4" s="49"/>
      <c r="I4" s="49"/>
      <c r="J4" s="49"/>
      <c r="K4" s="49"/>
      <c r="L4" s="49"/>
      <c r="M4" s="49"/>
      <c r="N4" s="49"/>
      <c r="O4" s="53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2.75" customHeight="1">
      <c r="A5" s="54" t="s">
        <v>47</v>
      </c>
      <c r="B5" s="55"/>
      <c r="C5" s="55"/>
      <c r="D5" s="56"/>
      <c r="E5" s="57" t="s">
        <v>48</v>
      </c>
      <c r="F5" s="58" t="s">
        <v>49</v>
      </c>
      <c r="G5" s="56"/>
      <c r="H5" s="57" t="s">
        <v>50</v>
      </c>
      <c r="I5" s="57" t="s">
        <v>51</v>
      </c>
      <c r="J5" s="58" t="s">
        <v>52</v>
      </c>
      <c r="K5" s="56"/>
      <c r="L5" s="59" t="s">
        <v>53</v>
      </c>
      <c r="M5" s="36"/>
      <c r="N5" s="36"/>
      <c r="O5" s="40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54</v>
      </c>
      <c r="M6" s="44"/>
      <c r="N6" s="65" t="s">
        <v>55</v>
      </c>
      <c r="O6" s="46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39.0" customHeight="1">
      <c r="A7" s="66" t="str">
        <f>'SET-GF Presupuesto'!$C4</f>
        <v>Controlar y reflejar el grado de cumplimiento de las metas presupuestales de ingresos trasados por la entidad durante el periodo fiscal.</v>
      </c>
      <c r="B7" s="49"/>
      <c r="C7" s="49"/>
      <c r="D7" s="50"/>
      <c r="E7" s="67" t="s">
        <v>56</v>
      </c>
      <c r="F7" s="68" t="str">
        <f>'SET-GF Presupuesto'!$D4</f>
        <v>Ingresos Reales / ingresos Presupuestados</v>
      </c>
      <c r="G7" s="50"/>
      <c r="H7" s="69">
        <f>$O14</f>
        <v>0.78</v>
      </c>
      <c r="I7" s="70" t="str">
        <f>'SET-GF Presupuesto'!$E4</f>
        <v>Mensual</v>
      </c>
      <c r="J7" s="71" t="s">
        <v>57</v>
      </c>
      <c r="K7" s="49"/>
      <c r="L7" s="49"/>
      <c r="M7" s="49"/>
      <c r="N7" s="49"/>
      <c r="O7" s="53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3.5" customHeight="1">
      <c r="A8" s="72" t="s">
        <v>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78" t="s">
        <v>59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41"/>
      <c r="Q10" s="41"/>
      <c r="R10" s="41"/>
      <c r="S10" s="41"/>
      <c r="T10" s="41"/>
      <c r="U10" s="41"/>
      <c r="V10" s="81"/>
      <c r="W10" s="82"/>
      <c r="X10" s="82"/>
      <c r="Y10" s="41"/>
      <c r="Z10" s="41"/>
    </row>
    <row r="11" ht="16.5" customHeight="1">
      <c r="A11" s="83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40"/>
      <c r="P11" s="41"/>
      <c r="Q11" s="41"/>
      <c r="R11" s="41"/>
      <c r="S11" s="41"/>
      <c r="T11" s="41"/>
      <c r="U11" s="41"/>
      <c r="V11" s="81"/>
      <c r="W11" s="84"/>
      <c r="X11" s="84"/>
      <c r="Y11" s="41"/>
      <c r="Z11" s="41"/>
    </row>
    <row r="12" ht="16.5" customHeight="1">
      <c r="A12" s="85" t="s">
        <v>61</v>
      </c>
      <c r="B12" s="44"/>
      <c r="C12" s="86" t="s">
        <v>15</v>
      </c>
      <c r="D12" s="86" t="s">
        <v>16</v>
      </c>
      <c r="E12" s="86" t="s">
        <v>17</v>
      </c>
      <c r="F12" s="86" t="s">
        <v>18</v>
      </c>
      <c r="G12" s="86" t="s">
        <v>19</v>
      </c>
      <c r="H12" s="86" t="s">
        <v>20</v>
      </c>
      <c r="I12" s="86" t="s">
        <v>21</v>
      </c>
      <c r="J12" s="86" t="s">
        <v>22</v>
      </c>
      <c r="K12" s="86" t="s">
        <v>23</v>
      </c>
      <c r="L12" s="86" t="s">
        <v>24</v>
      </c>
      <c r="M12" s="86" t="s">
        <v>25</v>
      </c>
      <c r="N12" s="86" t="s">
        <v>26</v>
      </c>
      <c r="O12" s="87" t="s">
        <v>62</v>
      </c>
      <c r="P12" s="41"/>
      <c r="Q12" s="41"/>
      <c r="R12" s="41"/>
      <c r="S12" s="41"/>
      <c r="T12" s="41"/>
      <c r="U12" s="41"/>
      <c r="V12" s="81"/>
      <c r="W12" s="84"/>
      <c r="X12" s="84"/>
      <c r="Y12" s="41"/>
      <c r="Z12" s="41"/>
    </row>
    <row r="13" ht="16.5" customHeight="1">
      <c r="A13" s="88" t="s">
        <v>8</v>
      </c>
      <c r="B13" s="44"/>
      <c r="C13" s="89">
        <f t="shared" ref="C13:N13" si="1">$O$13</f>
        <v>0.7285</v>
      </c>
      <c r="D13" s="89">
        <f t="shared" si="1"/>
        <v>0.7285</v>
      </c>
      <c r="E13" s="89">
        <f t="shared" si="1"/>
        <v>0.7285</v>
      </c>
      <c r="F13" s="89">
        <f t="shared" si="1"/>
        <v>0.7285</v>
      </c>
      <c r="G13" s="89">
        <f t="shared" si="1"/>
        <v>0.7285</v>
      </c>
      <c r="H13" s="89">
        <f t="shared" si="1"/>
        <v>0.7285</v>
      </c>
      <c r="I13" s="89">
        <f t="shared" si="1"/>
        <v>0.7285</v>
      </c>
      <c r="J13" s="89">
        <f t="shared" si="1"/>
        <v>0.7285</v>
      </c>
      <c r="K13" s="89">
        <f t="shared" si="1"/>
        <v>0.7285</v>
      </c>
      <c r="L13" s="89">
        <f t="shared" si="1"/>
        <v>0.7285</v>
      </c>
      <c r="M13" s="89">
        <f t="shared" si="1"/>
        <v>0.7285</v>
      </c>
      <c r="N13" s="89">
        <f t="shared" si="1"/>
        <v>0.7285</v>
      </c>
      <c r="O13" s="90">
        <f>'SET-GF Presupuesto'!J4</f>
        <v>0.7285</v>
      </c>
      <c r="P13" s="41"/>
      <c r="Q13" s="41"/>
      <c r="R13" s="41"/>
      <c r="S13" s="91"/>
      <c r="T13" s="41"/>
      <c r="U13" s="41"/>
      <c r="V13" s="81"/>
      <c r="W13" s="84"/>
      <c r="X13" s="84"/>
      <c r="Y13" s="41"/>
      <c r="Z13" s="41"/>
    </row>
    <row r="14" ht="17.25" customHeight="1">
      <c r="A14" s="88" t="s">
        <v>63</v>
      </c>
      <c r="B14" s="44"/>
      <c r="C14" s="89">
        <f t="shared" ref="C14:N14" si="2">$O$14</f>
        <v>0.78</v>
      </c>
      <c r="D14" s="89">
        <f t="shared" si="2"/>
        <v>0.78</v>
      </c>
      <c r="E14" s="89">
        <f t="shared" si="2"/>
        <v>0.78</v>
      </c>
      <c r="F14" s="89">
        <f t="shared" si="2"/>
        <v>0.78</v>
      </c>
      <c r="G14" s="89">
        <f t="shared" si="2"/>
        <v>0.78</v>
      </c>
      <c r="H14" s="89">
        <f t="shared" si="2"/>
        <v>0.78</v>
      </c>
      <c r="I14" s="89">
        <f t="shared" si="2"/>
        <v>0.78</v>
      </c>
      <c r="J14" s="89">
        <f t="shared" si="2"/>
        <v>0.78</v>
      </c>
      <c r="K14" s="89">
        <f t="shared" si="2"/>
        <v>0.78</v>
      </c>
      <c r="L14" s="89">
        <f t="shared" si="2"/>
        <v>0.78</v>
      </c>
      <c r="M14" s="89">
        <f t="shared" si="2"/>
        <v>0.78</v>
      </c>
      <c r="N14" s="89">
        <f t="shared" si="2"/>
        <v>0.78</v>
      </c>
      <c r="O14" s="92">
        <f>'SET-GF Presupuesto'!K4</f>
        <v>0.78</v>
      </c>
      <c r="P14" s="41"/>
      <c r="Q14" s="41"/>
      <c r="R14" s="41"/>
      <c r="S14" s="93"/>
      <c r="T14" s="41"/>
      <c r="U14" s="41"/>
      <c r="V14" s="81"/>
      <c r="W14" s="84"/>
      <c r="X14" s="84"/>
      <c r="Y14" s="41"/>
      <c r="Z14" s="41"/>
    </row>
    <row r="15" ht="17.25" customHeight="1">
      <c r="A15" s="94" t="s">
        <v>64</v>
      </c>
      <c r="B15" s="44"/>
      <c r="C15" s="95" t="str">
        <f t="shared" ref="C15:O15" si="3">IF((C17),C16/C17,"-")</f>
        <v>#ERROR!</v>
      </c>
      <c r="D15" s="95" t="str">
        <f t="shared" si="3"/>
        <v>#REF!</v>
      </c>
      <c r="E15" s="95" t="str">
        <f t="shared" si="3"/>
        <v>#ERROR!</v>
      </c>
      <c r="F15" s="95" t="str">
        <f t="shared" si="3"/>
        <v>#ERROR!</v>
      </c>
      <c r="G15" s="95" t="str">
        <f t="shared" si="3"/>
        <v>#ERROR!</v>
      </c>
      <c r="H15" s="95" t="str">
        <f t="shared" si="3"/>
        <v>#ERROR!</v>
      </c>
      <c r="I15" s="95">
        <f t="shared" si="3"/>
        <v>0</v>
      </c>
      <c r="J15" s="95">
        <f t="shared" si="3"/>
        <v>0</v>
      </c>
      <c r="K15" s="95">
        <f t="shared" si="3"/>
        <v>0</v>
      </c>
      <c r="L15" s="95">
        <f t="shared" si="3"/>
        <v>0</v>
      </c>
      <c r="M15" s="95">
        <f t="shared" si="3"/>
        <v>0</v>
      </c>
      <c r="N15" s="95">
        <f t="shared" si="3"/>
        <v>0</v>
      </c>
      <c r="O15" s="96" t="str">
        <f t="shared" si="3"/>
        <v>#ERROR!</v>
      </c>
      <c r="P15" s="41"/>
      <c r="Q15" s="41"/>
      <c r="R15" s="41"/>
      <c r="S15" s="93">
        <v>2.4830345633553E11</v>
      </c>
      <c r="T15" s="41"/>
      <c r="U15" s="41"/>
      <c r="V15" s="81"/>
      <c r="W15" s="84"/>
      <c r="X15" s="84"/>
      <c r="Y15" s="41"/>
      <c r="Z15" s="41"/>
    </row>
    <row r="16" ht="19.5" customHeight="1">
      <c r="A16" s="97" t="s">
        <v>65</v>
      </c>
      <c r="B16" s="98" t="s">
        <v>66</v>
      </c>
      <c r="C16" s="99" t="str">
        <f>+[1]ENERO!$G$86</f>
        <v>#ERROR!</v>
      </c>
      <c r="D16" s="99" t="str">
        <f>+'[1]FEBRERO '!$H$86</f>
        <v>#REF!</v>
      </c>
      <c r="E16" s="99" t="str">
        <f>+[1]MARZO!$H$86</f>
        <v>#ERROR!</v>
      </c>
      <c r="F16" s="99" t="str">
        <f>+[2]ABRIL!$H$88</f>
        <v>#ERROR!</v>
      </c>
      <c r="G16" s="99" t="str">
        <f>+[2]MAYO!$H$96</f>
        <v>#ERROR!</v>
      </c>
      <c r="H16" s="99" t="str">
        <f>+[2]JUNIO!$H$95</f>
        <v>#ERROR!</v>
      </c>
      <c r="I16" s="101"/>
      <c r="J16" s="101"/>
      <c r="K16" s="101"/>
      <c r="L16" s="101"/>
      <c r="M16" s="101"/>
      <c r="N16" s="101"/>
      <c r="O16" s="102" t="str">
        <f t="shared" ref="O16:O17" si="4">SUM(C16:N16)</f>
        <v>#ERROR!</v>
      </c>
      <c r="P16" s="41"/>
      <c r="Q16" s="41"/>
      <c r="R16" s="41"/>
      <c r="S16" s="93">
        <f>+S15/12</f>
        <v>20691954695</v>
      </c>
      <c r="T16" s="41"/>
      <c r="U16" s="41"/>
      <c r="V16" s="81"/>
      <c r="W16" s="84"/>
      <c r="X16" s="84"/>
      <c r="Y16" s="41"/>
      <c r="Z16" s="41"/>
    </row>
    <row r="17" ht="18.0" customHeight="1">
      <c r="A17" s="103"/>
      <c r="B17" s="98" t="s">
        <v>68</v>
      </c>
      <c r="C17" s="99">
        <v>2.06919546946275E10</v>
      </c>
      <c r="D17" s="99">
        <v>2.06919546946275E10</v>
      </c>
      <c r="E17" s="99">
        <v>2.06919546946275E10</v>
      </c>
      <c r="F17" s="99">
        <v>2.06919546946275E10</v>
      </c>
      <c r="G17" s="99">
        <v>2.06919546946275E10</v>
      </c>
      <c r="H17" s="99">
        <v>2.06919546946275E10</v>
      </c>
      <c r="I17" s="99">
        <v>2.06919546946275E10</v>
      </c>
      <c r="J17" s="99">
        <v>2.06919546946275E10</v>
      </c>
      <c r="K17" s="99">
        <v>2.06919546946275E10</v>
      </c>
      <c r="L17" s="99">
        <v>2.06919546946275E10</v>
      </c>
      <c r="M17" s="99">
        <v>2.06919546946275E10</v>
      </c>
      <c r="N17" s="99">
        <v>2.06919546946275E10</v>
      </c>
      <c r="O17" s="102">
        <f t="shared" si="4"/>
        <v>248303456336</v>
      </c>
      <c r="P17" s="41"/>
      <c r="Q17" s="41"/>
      <c r="R17" s="41"/>
      <c r="S17" s="41"/>
      <c r="T17" s="41"/>
      <c r="U17" s="41"/>
      <c r="V17" s="81"/>
      <c r="W17" s="84"/>
      <c r="X17" s="84"/>
      <c r="Y17" s="41"/>
      <c r="Z17" s="41"/>
    </row>
    <row r="18" ht="21.0" customHeight="1">
      <c r="A18" s="103"/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7"/>
      <c r="P18" s="41"/>
      <c r="Q18" s="41"/>
      <c r="R18" s="41"/>
      <c r="S18" s="41"/>
      <c r="T18" s="41"/>
      <c r="U18" s="41"/>
      <c r="V18" s="81"/>
      <c r="W18" s="84"/>
      <c r="X18" s="84"/>
      <c r="Y18" s="41"/>
      <c r="Z18" s="41"/>
    </row>
    <row r="19" ht="18.0" customHeight="1">
      <c r="A19" s="109"/>
      <c r="B19" s="110" t="s">
        <v>70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4"/>
      <c r="P19" s="41"/>
      <c r="Q19" s="41"/>
      <c r="R19" s="41"/>
      <c r="S19" s="41"/>
      <c r="T19" s="41"/>
      <c r="U19" s="41"/>
      <c r="V19" s="81"/>
      <c r="W19" s="84"/>
      <c r="X19" s="84"/>
      <c r="Y19" s="41"/>
      <c r="Z19" s="41"/>
    </row>
    <row r="20" ht="14.25" customHeight="1">
      <c r="A20" s="115" t="s">
        <v>71</v>
      </c>
      <c r="B20" s="55"/>
      <c r="C20" s="56"/>
      <c r="D20" s="116" t="str">
        <f>'SET-GF Presupuesto'!$G4</f>
        <v>Entre 86% y 100%</v>
      </c>
      <c r="E20" s="117"/>
      <c r="F20" s="117"/>
      <c r="G20" s="118"/>
      <c r="H20" s="116" t="str">
        <f>'SET-GF Presupuesto'!$H4</f>
        <v>Entre 79% y 85%</v>
      </c>
      <c r="I20" s="117"/>
      <c r="J20" s="117"/>
      <c r="K20" s="118"/>
      <c r="L20" s="116" t="str">
        <f>'SET-GF Presupuesto'!$I4</f>
        <v>Menor al 78%</v>
      </c>
      <c r="M20" s="117"/>
      <c r="N20" s="117"/>
      <c r="O20" s="118"/>
      <c r="P20" s="41"/>
      <c r="Q20" s="41"/>
      <c r="R20" s="41"/>
      <c r="S20" s="41"/>
      <c r="T20" s="41"/>
      <c r="U20" s="41"/>
      <c r="V20" s="81"/>
      <c r="W20" s="84"/>
      <c r="X20" s="84"/>
      <c r="Y20" s="41"/>
      <c r="Z20" s="41"/>
    </row>
    <row r="21" ht="33.0" customHeight="1">
      <c r="A21" s="120"/>
      <c r="B21" s="76"/>
      <c r="C21" s="121"/>
      <c r="D21" s="123" t="s">
        <v>11</v>
      </c>
      <c r="E21" s="124"/>
      <c r="F21" s="124"/>
      <c r="G21" s="125"/>
      <c r="H21" s="126" t="s">
        <v>12</v>
      </c>
      <c r="I21" s="124"/>
      <c r="J21" s="124"/>
      <c r="K21" s="125"/>
      <c r="L21" s="127" t="s">
        <v>13</v>
      </c>
      <c r="M21" s="124"/>
      <c r="N21" s="124"/>
      <c r="O21" s="128"/>
      <c r="P21" s="41"/>
      <c r="Q21" s="41"/>
      <c r="R21" s="41"/>
      <c r="S21" s="41"/>
      <c r="T21" s="41"/>
      <c r="U21" s="41"/>
      <c r="V21" s="81"/>
      <c r="W21" s="84"/>
      <c r="X21" s="84"/>
      <c r="Y21" s="41"/>
      <c r="Z21" s="41"/>
    </row>
    <row r="22" ht="15.75" customHeight="1">
      <c r="A22" s="129" t="s">
        <v>72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8"/>
      <c r="P22" s="41"/>
      <c r="Q22" s="41"/>
      <c r="R22" s="41"/>
      <c r="S22" s="41"/>
      <c r="T22" s="41"/>
      <c r="U22" s="41"/>
      <c r="V22" s="81"/>
      <c r="W22" s="84"/>
      <c r="X22" s="84"/>
      <c r="Y22" s="41"/>
      <c r="Z22" s="41"/>
    </row>
    <row r="23" ht="264.75" customHeight="1">
      <c r="A23" s="130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8"/>
      <c r="P23" s="41"/>
      <c r="Q23" s="41"/>
      <c r="R23" s="41"/>
      <c r="S23" s="41"/>
      <c r="T23" s="41"/>
      <c r="U23" s="41"/>
      <c r="V23" s="81"/>
      <c r="W23" s="41"/>
      <c r="X23" s="41"/>
      <c r="Y23" s="41"/>
      <c r="Z23" s="41"/>
    </row>
    <row r="24" ht="15.0" customHeight="1">
      <c r="A24" s="131" t="s">
        <v>73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132" t="s">
        <v>74</v>
      </c>
      <c r="O24" s="4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6.5" customHeight="1">
      <c r="A25" s="133" t="s">
        <v>75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  <c r="N25" s="134">
        <v>45658.0</v>
      </c>
      <c r="O25" s="46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6.5" customHeight="1">
      <c r="A26" s="133" t="s">
        <v>77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134">
        <v>45689.0</v>
      </c>
      <c r="O26" s="46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6.5" customHeight="1">
      <c r="A27" s="133" t="s">
        <v>79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  <c r="N27" s="134">
        <v>45717.0</v>
      </c>
      <c r="O27" s="46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6.5" customHeight="1">
      <c r="A28" s="133" t="s">
        <v>81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  <c r="N28" s="134">
        <v>45748.0</v>
      </c>
      <c r="O28" s="46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6.5" customHeight="1">
      <c r="A29" s="133" t="s">
        <v>82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  <c r="N29" s="134">
        <v>45778.0</v>
      </c>
      <c r="O29" s="46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6.5" customHeight="1">
      <c r="A30" s="133" t="s">
        <v>84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  <c r="N30" s="134">
        <v>45809.0</v>
      </c>
      <c r="O30" s="46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6.5" customHeight="1">
      <c r="A31" s="133" t="s">
        <v>86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  <c r="N31" s="134">
        <v>45839.0</v>
      </c>
      <c r="O31" s="46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6.5" customHeight="1">
      <c r="A32" s="133" t="s">
        <v>88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  <c r="N32" s="134">
        <v>45870.0</v>
      </c>
      <c r="O32" s="46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6.5" customHeight="1">
      <c r="A33" s="133" t="s">
        <v>90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34">
        <v>45901.0</v>
      </c>
      <c r="O33" s="46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6.5" customHeight="1">
      <c r="A34" s="133" t="s">
        <v>92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4"/>
      <c r="N34" s="134">
        <v>45931.0</v>
      </c>
      <c r="O34" s="46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6.5" customHeight="1">
      <c r="A35" s="133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  <c r="N35" s="134">
        <v>45962.0</v>
      </c>
      <c r="O35" s="46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6.5" customHeight="1">
      <c r="A36" s="133" t="s">
        <v>96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34">
        <v>45992.0</v>
      </c>
      <c r="O36" s="46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25.5" customHeight="1">
      <c r="A37" s="131" t="s">
        <v>98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32" t="s">
        <v>74</v>
      </c>
      <c r="O37" s="4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2.75" customHeight="1">
      <c r="A38" s="133" t="s">
        <v>100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4"/>
      <c r="N38" s="136"/>
      <c r="O38" s="46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2.75" customHeight="1">
      <c r="A39" s="137" t="s">
        <v>103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38"/>
      <c r="O39" s="53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5.25" customHeight="1">
      <c r="A40" s="139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4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2.7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4" t="s">
        <v>106</v>
      </c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4" t="s">
        <v>107</v>
      </c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4" t="s">
        <v>108</v>
      </c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4" t="s">
        <v>109</v>
      </c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4" t="s">
        <v>110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4" t="s">
        <v>111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4" t="s">
        <v>112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4" t="s">
        <v>113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4" t="s">
        <v>114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4" t="s">
        <v>115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34" t="s">
        <v>57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34" t="s">
        <v>116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34" t="s">
        <v>117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41">
        <v>0.7285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41">
        <v>0.78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511811023622047" top="1.141732283464567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9.29"/>
    <col customWidth="1" min="4" max="4" width="18.0"/>
    <col customWidth="1" min="5" max="5" width="17.43"/>
    <col customWidth="1" min="6" max="10" width="16.71"/>
    <col customWidth="1" min="11" max="14" width="17.43"/>
    <col customWidth="1" min="15" max="15" width="21.0"/>
    <col customWidth="1" min="16" max="16" width="11.43"/>
    <col customWidth="1" hidden="1" min="17" max="18" width="11.43"/>
    <col customWidth="1" min="19" max="19" width="21.14"/>
    <col customWidth="1" min="20" max="20" width="11.43"/>
    <col customWidth="1" min="21" max="21" width="9.0"/>
    <col customWidth="1" min="22" max="22" width="6.71"/>
    <col customWidth="1" min="23" max="23" width="10.43"/>
    <col customWidth="1" min="24" max="24" width="10.0"/>
    <col customWidth="1" min="25" max="27" width="11.43"/>
  </cols>
  <sheetData>
    <row r="1" ht="13.5" customHeight="1">
      <c r="A1" s="35" t="s">
        <v>43</v>
      </c>
      <c r="B1" s="36"/>
      <c r="C1" s="36"/>
      <c r="D1" s="36"/>
      <c r="E1" s="37"/>
      <c r="F1" s="38" t="str">
        <f>'SET-GF Presupuesto'!J1</f>
        <v>GESTIÓN FINANCIERA -PRESUPUESTO</v>
      </c>
      <c r="G1" s="36"/>
      <c r="H1" s="36"/>
      <c r="I1" s="36"/>
      <c r="J1" s="36"/>
      <c r="K1" s="36"/>
      <c r="L1" s="36"/>
      <c r="M1" s="36"/>
      <c r="N1" s="36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15.75" customHeight="1">
      <c r="A2" s="42" t="s">
        <v>2</v>
      </c>
      <c r="B2" s="43"/>
      <c r="C2" s="43"/>
      <c r="D2" s="43"/>
      <c r="E2" s="44"/>
      <c r="F2" s="45" t="str">
        <f>'SET-GF Presupuesto'!$B5</f>
        <v>Nivel de ejecución presupuesto de Gastos</v>
      </c>
      <c r="G2" s="43"/>
      <c r="H2" s="43"/>
      <c r="I2" s="43"/>
      <c r="J2" s="43"/>
      <c r="K2" s="43"/>
      <c r="L2" s="43"/>
      <c r="M2" s="43"/>
      <c r="N2" s="43"/>
      <c r="O2" s="46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15.75" customHeight="1">
      <c r="A3" s="42" t="s">
        <v>44</v>
      </c>
      <c r="B3" s="43"/>
      <c r="C3" s="43"/>
      <c r="D3" s="43"/>
      <c r="E3" s="44"/>
      <c r="F3" s="47" t="str">
        <f>'SET-GF Presupuesto'!F5</f>
        <v>Eficiencia </v>
      </c>
      <c r="G3" s="43"/>
      <c r="H3" s="43"/>
      <c r="I3" s="43"/>
      <c r="J3" s="43"/>
      <c r="K3" s="43"/>
      <c r="L3" s="43"/>
      <c r="M3" s="43"/>
      <c r="N3" s="43"/>
      <c r="O3" s="46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17.25" customHeight="1">
      <c r="A4" s="48" t="s">
        <v>45</v>
      </c>
      <c r="B4" s="49"/>
      <c r="C4" s="49"/>
      <c r="D4" s="49"/>
      <c r="E4" s="50"/>
      <c r="F4" s="51" t="s">
        <v>46</v>
      </c>
      <c r="G4" s="52" t="str">
        <f>'SET-GF Presupuesto'!A5</f>
        <v>IN02</v>
      </c>
      <c r="H4" s="49"/>
      <c r="I4" s="49"/>
      <c r="J4" s="49"/>
      <c r="K4" s="49"/>
      <c r="L4" s="49"/>
      <c r="M4" s="49"/>
      <c r="N4" s="49"/>
      <c r="O4" s="53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ht="12.75" customHeight="1">
      <c r="A5" s="54" t="s">
        <v>47</v>
      </c>
      <c r="B5" s="55"/>
      <c r="C5" s="55"/>
      <c r="D5" s="56"/>
      <c r="E5" s="57" t="s">
        <v>48</v>
      </c>
      <c r="F5" s="58" t="s">
        <v>49</v>
      </c>
      <c r="G5" s="56"/>
      <c r="H5" s="57" t="s">
        <v>50</v>
      </c>
      <c r="I5" s="57" t="s">
        <v>51</v>
      </c>
      <c r="J5" s="58" t="s">
        <v>52</v>
      </c>
      <c r="K5" s="56"/>
      <c r="L5" s="59" t="s">
        <v>53</v>
      </c>
      <c r="M5" s="36"/>
      <c r="N5" s="36"/>
      <c r="O5" s="40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54</v>
      </c>
      <c r="M6" s="44"/>
      <c r="N6" s="65" t="s">
        <v>55</v>
      </c>
      <c r="O6" s="46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39.0" customHeight="1">
      <c r="A7" s="66" t="str">
        <f>'SET-GF Presupuesto'!$C5</f>
        <v>Velar y controlar que el principio del equilibrio Presupúestal se cumpla, comprometiendo recursos soportados en la apropiacion existente en el presupuesto.</v>
      </c>
      <c r="B7" s="49"/>
      <c r="C7" s="49"/>
      <c r="D7" s="50"/>
      <c r="E7" s="67" t="s">
        <v>56</v>
      </c>
      <c r="F7" s="68" t="str">
        <f>'SET-GF Presupuesto'!$D5</f>
        <v>Gastos comprometido / Total presupuesto de gastos</v>
      </c>
      <c r="G7" s="50"/>
      <c r="H7" s="69">
        <f>$O14</f>
        <v>0.6</v>
      </c>
      <c r="I7" s="70" t="str">
        <f>'SET-GF Presupuesto'!$E5</f>
        <v>Mensual</v>
      </c>
      <c r="J7" s="71" t="s">
        <v>57</v>
      </c>
      <c r="K7" s="49"/>
      <c r="L7" s="49"/>
      <c r="M7" s="49"/>
      <c r="N7" s="49"/>
      <c r="O7" s="53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13.5" customHeight="1">
      <c r="A8" s="72" t="s">
        <v>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18.75" customHeight="1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15.0" customHeight="1">
      <c r="A10" s="78" t="s">
        <v>59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41"/>
      <c r="Q10" s="41"/>
      <c r="R10" s="41"/>
      <c r="S10" s="41"/>
      <c r="T10" s="41"/>
      <c r="U10" s="41"/>
      <c r="V10" s="81"/>
      <c r="W10" s="82"/>
      <c r="X10" s="82"/>
      <c r="Y10" s="41"/>
      <c r="Z10" s="41"/>
      <c r="AA10" s="41"/>
    </row>
    <row r="11" ht="16.5" customHeight="1">
      <c r="A11" s="83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40"/>
      <c r="P11" s="41"/>
      <c r="Q11" s="41"/>
      <c r="R11" s="41"/>
      <c r="S11" s="41"/>
      <c r="T11" s="41"/>
      <c r="U11" s="41"/>
      <c r="V11" s="81"/>
      <c r="W11" s="84"/>
      <c r="X11" s="84"/>
      <c r="Y11" s="41"/>
      <c r="Z11" s="41"/>
      <c r="AA11" s="41"/>
    </row>
    <row r="12" ht="16.5" customHeight="1">
      <c r="A12" s="85" t="s">
        <v>61</v>
      </c>
      <c r="B12" s="44"/>
      <c r="C12" s="86" t="s">
        <v>15</v>
      </c>
      <c r="D12" s="86" t="s">
        <v>16</v>
      </c>
      <c r="E12" s="86" t="s">
        <v>17</v>
      </c>
      <c r="F12" s="86" t="s">
        <v>18</v>
      </c>
      <c r="G12" s="86" t="s">
        <v>19</v>
      </c>
      <c r="H12" s="86" t="s">
        <v>20</v>
      </c>
      <c r="I12" s="86" t="s">
        <v>21</v>
      </c>
      <c r="J12" s="86" t="s">
        <v>22</v>
      </c>
      <c r="K12" s="86" t="s">
        <v>23</v>
      </c>
      <c r="L12" s="86" t="s">
        <v>24</v>
      </c>
      <c r="M12" s="86" t="s">
        <v>25</v>
      </c>
      <c r="N12" s="86" t="s">
        <v>26</v>
      </c>
      <c r="O12" s="87" t="s">
        <v>62</v>
      </c>
      <c r="P12" s="41"/>
      <c r="Q12" s="41"/>
      <c r="R12" s="41"/>
      <c r="S12" s="41"/>
      <c r="T12" s="41"/>
      <c r="U12" s="41"/>
      <c r="V12" s="81"/>
      <c r="W12" s="84"/>
      <c r="X12" s="84"/>
      <c r="Y12" s="41"/>
      <c r="Z12" s="41"/>
      <c r="AA12" s="41"/>
    </row>
    <row r="13" ht="16.5" customHeight="1">
      <c r="A13" s="88" t="s">
        <v>8</v>
      </c>
      <c r="B13" s="44"/>
      <c r="C13" s="89">
        <f t="shared" ref="C13:N13" si="1">$O$13</f>
        <v>0.57</v>
      </c>
      <c r="D13" s="89">
        <f t="shared" si="1"/>
        <v>0.57</v>
      </c>
      <c r="E13" s="89">
        <f t="shared" si="1"/>
        <v>0.57</v>
      </c>
      <c r="F13" s="89">
        <f t="shared" si="1"/>
        <v>0.57</v>
      </c>
      <c r="G13" s="89">
        <f t="shared" si="1"/>
        <v>0.57</v>
      </c>
      <c r="H13" s="89">
        <f t="shared" si="1"/>
        <v>0.57</v>
      </c>
      <c r="I13" s="89">
        <f t="shared" si="1"/>
        <v>0.57</v>
      </c>
      <c r="J13" s="89">
        <f t="shared" si="1"/>
        <v>0.57</v>
      </c>
      <c r="K13" s="89">
        <f t="shared" si="1"/>
        <v>0.57</v>
      </c>
      <c r="L13" s="89">
        <f t="shared" si="1"/>
        <v>0.57</v>
      </c>
      <c r="M13" s="89">
        <f t="shared" si="1"/>
        <v>0.57</v>
      </c>
      <c r="N13" s="89">
        <f t="shared" si="1"/>
        <v>0.57</v>
      </c>
      <c r="O13" s="90">
        <f>'SET-GF Presupuesto'!J5</f>
        <v>0.57</v>
      </c>
      <c r="P13" s="41"/>
      <c r="Q13" s="41"/>
      <c r="R13" s="41"/>
      <c r="S13" s="41"/>
      <c r="T13" s="41"/>
      <c r="U13" s="41"/>
      <c r="V13" s="81"/>
      <c r="W13" s="84"/>
      <c r="X13" s="84"/>
      <c r="Y13" s="41"/>
      <c r="Z13" s="41"/>
      <c r="AA13" s="41"/>
    </row>
    <row r="14" ht="17.25" customHeight="1">
      <c r="A14" s="88" t="s">
        <v>63</v>
      </c>
      <c r="B14" s="44"/>
      <c r="C14" s="89">
        <f t="shared" ref="C14:N14" si="2">$O$14</f>
        <v>0.6</v>
      </c>
      <c r="D14" s="89">
        <f t="shared" si="2"/>
        <v>0.6</v>
      </c>
      <c r="E14" s="89">
        <f t="shared" si="2"/>
        <v>0.6</v>
      </c>
      <c r="F14" s="89">
        <f t="shared" si="2"/>
        <v>0.6</v>
      </c>
      <c r="G14" s="89">
        <f t="shared" si="2"/>
        <v>0.6</v>
      </c>
      <c r="H14" s="89">
        <f t="shared" si="2"/>
        <v>0.6</v>
      </c>
      <c r="I14" s="89">
        <f t="shared" si="2"/>
        <v>0.6</v>
      </c>
      <c r="J14" s="89">
        <f t="shared" si="2"/>
        <v>0.6</v>
      </c>
      <c r="K14" s="89">
        <f t="shared" si="2"/>
        <v>0.6</v>
      </c>
      <c r="L14" s="89">
        <f t="shared" si="2"/>
        <v>0.6</v>
      </c>
      <c r="M14" s="89">
        <f t="shared" si="2"/>
        <v>0.6</v>
      </c>
      <c r="N14" s="89">
        <f t="shared" si="2"/>
        <v>0.6</v>
      </c>
      <c r="O14" s="92">
        <f>'SET-GF Presupuesto'!K5</f>
        <v>0.6</v>
      </c>
      <c r="P14" s="41"/>
      <c r="Q14" s="41"/>
      <c r="R14" s="41"/>
      <c r="S14" s="41"/>
      <c r="T14" s="41"/>
      <c r="U14" s="41"/>
      <c r="V14" s="81"/>
      <c r="W14" s="84"/>
      <c r="X14" s="84"/>
      <c r="Y14" s="41"/>
      <c r="Z14" s="41"/>
      <c r="AA14" s="41"/>
    </row>
    <row r="15" ht="17.25" customHeight="1">
      <c r="A15" s="94" t="s">
        <v>64</v>
      </c>
      <c r="B15" s="44"/>
      <c r="C15" s="95" t="str">
        <f t="shared" ref="C15:O15" si="3">IF((C17),C16/C21,"-")</f>
        <v>#REF!</v>
      </c>
      <c r="D15" s="95" t="str">
        <f t="shared" si="3"/>
        <v>#ERROR!</v>
      </c>
      <c r="E15" s="95" t="str">
        <f t="shared" si="3"/>
        <v>#ERROR!</v>
      </c>
      <c r="F15" s="95" t="str">
        <f t="shared" si="3"/>
        <v>#REF!</v>
      </c>
      <c r="G15" s="95" t="str">
        <f t="shared" si="3"/>
        <v>#ERROR!</v>
      </c>
      <c r="H15" s="95" t="str">
        <f t="shared" si="3"/>
        <v>#ERROR!</v>
      </c>
      <c r="I15" s="95">
        <f t="shared" si="3"/>
        <v>0</v>
      </c>
      <c r="J15" s="95">
        <f t="shared" si="3"/>
        <v>0</v>
      </c>
      <c r="K15" s="95">
        <f t="shared" si="3"/>
        <v>0</v>
      </c>
      <c r="L15" s="95">
        <f t="shared" si="3"/>
        <v>0</v>
      </c>
      <c r="M15" s="95">
        <f t="shared" si="3"/>
        <v>0</v>
      </c>
      <c r="N15" s="95">
        <f t="shared" si="3"/>
        <v>0</v>
      </c>
      <c r="O15" s="96" t="str">
        <f t="shared" si="3"/>
        <v>#REF!</v>
      </c>
      <c r="P15" s="41"/>
      <c r="Q15" s="41"/>
      <c r="R15" s="41"/>
      <c r="S15" s="41"/>
      <c r="T15" s="41"/>
      <c r="U15" s="41"/>
      <c r="V15" s="81"/>
      <c r="W15" s="84"/>
      <c r="X15" s="84"/>
      <c r="Y15" s="41"/>
      <c r="Z15" s="41"/>
      <c r="AA15" s="41"/>
    </row>
    <row r="16" ht="23.25" customHeight="1">
      <c r="A16" s="97" t="s">
        <v>65</v>
      </c>
      <c r="B16" s="98" t="s">
        <v>67</v>
      </c>
      <c r="C16" s="100" t="str">
        <f>+'[3]ENERO '!$I$301</f>
        <v>#REF!</v>
      </c>
      <c r="D16" s="99" t="str">
        <f>+[3]FEBRERO!$J$299</f>
        <v>#ERROR!</v>
      </c>
      <c r="E16" s="101" t="str">
        <f>+[3]MARZO!$J$300</f>
        <v>#ERROR!</v>
      </c>
      <c r="F16" s="101" t="str">
        <f>+'[4]ABRIL '!$J$301</f>
        <v>#REF!</v>
      </c>
      <c r="G16" s="101" t="str">
        <f>+[4]MAYO!$J$319</f>
        <v>#ERROR!</v>
      </c>
      <c r="H16" s="101" t="str">
        <f>+[4]JUNIO!$J$320</f>
        <v>#ERROR!</v>
      </c>
      <c r="I16" s="101"/>
      <c r="J16" s="101"/>
      <c r="K16" s="101"/>
      <c r="L16" s="101"/>
      <c r="M16" s="101"/>
      <c r="N16" s="101"/>
      <c r="O16" s="102" t="str">
        <f t="shared" ref="O16:O17" si="4">SUM(C16:N16)</f>
        <v>#REF!</v>
      </c>
      <c r="P16" s="41"/>
      <c r="Q16" s="41"/>
      <c r="R16" s="41"/>
      <c r="S16" s="93">
        <v>8.4646144938E10</v>
      </c>
      <c r="T16" s="41"/>
      <c r="U16" s="41"/>
      <c r="V16" s="81"/>
      <c r="W16" s="84"/>
      <c r="X16" s="84"/>
      <c r="Y16" s="41"/>
      <c r="Z16" s="41"/>
      <c r="AA16" s="41"/>
    </row>
    <row r="17" ht="18.0" customHeight="1">
      <c r="A17" s="103"/>
      <c r="B17" s="98" t="s">
        <v>69</v>
      </c>
      <c r="C17" s="99">
        <v>2.06919546946275E10</v>
      </c>
      <c r="D17" s="99">
        <v>2.06919546946275E10</v>
      </c>
      <c r="E17" s="99">
        <v>2.06919546946275E10</v>
      </c>
      <c r="F17" s="99">
        <v>2.06919546946275E10</v>
      </c>
      <c r="G17" s="99">
        <v>2.06919546946275E10</v>
      </c>
      <c r="H17" s="99">
        <v>2.06919546946275E10</v>
      </c>
      <c r="I17" s="99">
        <v>2.06919546946275E10</v>
      </c>
      <c r="J17" s="99">
        <v>2.06919546946275E10</v>
      </c>
      <c r="K17" s="99">
        <v>2.06919546946275E10</v>
      </c>
      <c r="L17" s="99">
        <v>2.06919546946275E10</v>
      </c>
      <c r="M17" s="99">
        <v>2.06919546946275E10</v>
      </c>
      <c r="N17" s="99">
        <v>2.06919546946275E10</v>
      </c>
      <c r="O17" s="102">
        <f t="shared" si="4"/>
        <v>248303456336</v>
      </c>
      <c r="P17" s="41"/>
      <c r="Q17" s="41"/>
      <c r="R17" s="41"/>
      <c r="S17" s="93">
        <f>+S16/12</f>
        <v>7053845412</v>
      </c>
      <c r="T17" s="41"/>
      <c r="U17" s="41"/>
      <c r="V17" s="81"/>
      <c r="W17" s="84"/>
      <c r="X17" s="84"/>
      <c r="Y17" s="41"/>
      <c r="Z17" s="41"/>
      <c r="AA17" s="106"/>
    </row>
    <row r="18" ht="21.0" customHeight="1">
      <c r="A18" s="103"/>
      <c r="B18" s="104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11"/>
      <c r="P18" s="41"/>
      <c r="Q18" s="41"/>
      <c r="R18" s="41"/>
      <c r="S18" s="41"/>
      <c r="T18" s="41"/>
      <c r="U18" s="41"/>
      <c r="V18" s="81"/>
      <c r="W18" s="84"/>
      <c r="X18" s="84"/>
      <c r="Y18" s="41"/>
      <c r="Z18" s="41"/>
      <c r="AA18" s="41"/>
    </row>
    <row r="19" ht="21.0" customHeight="1">
      <c r="A19" s="103"/>
      <c r="B19" s="104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1"/>
      <c r="P19" s="41"/>
      <c r="Q19" s="41"/>
      <c r="R19" s="41"/>
      <c r="S19" s="41"/>
      <c r="T19" s="41"/>
      <c r="U19" s="41"/>
      <c r="V19" s="81"/>
      <c r="W19" s="84"/>
      <c r="X19" s="84"/>
      <c r="Y19" s="41"/>
      <c r="Z19" s="41"/>
      <c r="AA19" s="41"/>
    </row>
    <row r="20" ht="21.0" customHeight="1">
      <c r="A20" s="103"/>
      <c r="B20" s="104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1"/>
      <c r="P20" s="41"/>
      <c r="Q20" s="41"/>
      <c r="R20" s="41"/>
      <c r="S20" s="41"/>
      <c r="T20" s="41"/>
      <c r="U20" s="41"/>
      <c r="V20" s="81"/>
      <c r="W20" s="84"/>
      <c r="X20" s="84"/>
      <c r="Y20" s="41"/>
      <c r="Z20" s="41"/>
      <c r="AA20" s="41"/>
    </row>
    <row r="21" ht="18.0" customHeight="1">
      <c r="A21" s="109"/>
      <c r="B21" s="110"/>
      <c r="C21" s="119">
        <f t="shared" ref="C21:N21" si="5">+C17</f>
        <v>20691954695</v>
      </c>
      <c r="D21" s="119">
        <f t="shared" si="5"/>
        <v>20691954695</v>
      </c>
      <c r="E21" s="119">
        <f t="shared" si="5"/>
        <v>20691954695</v>
      </c>
      <c r="F21" s="119">
        <f t="shared" si="5"/>
        <v>20691954695</v>
      </c>
      <c r="G21" s="119">
        <f t="shared" si="5"/>
        <v>20691954695</v>
      </c>
      <c r="H21" s="119">
        <f t="shared" si="5"/>
        <v>20691954695</v>
      </c>
      <c r="I21" s="119">
        <f t="shared" si="5"/>
        <v>20691954695</v>
      </c>
      <c r="J21" s="119">
        <f t="shared" si="5"/>
        <v>20691954695</v>
      </c>
      <c r="K21" s="119">
        <f t="shared" si="5"/>
        <v>20691954695</v>
      </c>
      <c r="L21" s="119">
        <f t="shared" si="5"/>
        <v>20691954695</v>
      </c>
      <c r="M21" s="119">
        <f t="shared" si="5"/>
        <v>20691954695</v>
      </c>
      <c r="N21" s="119">
        <f t="shared" si="5"/>
        <v>20691954695</v>
      </c>
      <c r="O21" s="122">
        <f>SUM(C21:N21)</f>
        <v>248303456336</v>
      </c>
      <c r="P21" s="41"/>
      <c r="Q21" s="41"/>
      <c r="R21" s="41"/>
      <c r="S21" s="41"/>
      <c r="T21" s="41"/>
      <c r="U21" s="41"/>
      <c r="V21" s="81"/>
      <c r="W21" s="84"/>
      <c r="X21" s="84"/>
      <c r="Y21" s="41"/>
      <c r="Z21" s="41"/>
      <c r="AA21" s="41"/>
    </row>
    <row r="22" ht="14.25" customHeight="1">
      <c r="A22" s="115" t="s">
        <v>71</v>
      </c>
      <c r="B22" s="55"/>
      <c r="C22" s="56"/>
      <c r="D22" s="116" t="str">
        <f>'SET-GF Presupuesto'!$G5</f>
        <v>Entre70% y  100%</v>
      </c>
      <c r="E22" s="117"/>
      <c r="F22" s="117"/>
      <c r="G22" s="118"/>
      <c r="H22" s="116" t="str">
        <f>'SET-GF Presupuesto'!$H5</f>
        <v>Entre40% y70%</v>
      </c>
      <c r="I22" s="117"/>
      <c r="J22" s="117"/>
      <c r="K22" s="118"/>
      <c r="L22" s="116" t="str">
        <f>'SET-GF Presupuesto'!$I5</f>
        <v>Menor de40%</v>
      </c>
      <c r="M22" s="117"/>
      <c r="N22" s="117"/>
      <c r="O22" s="118"/>
      <c r="P22" s="41"/>
      <c r="Q22" s="41"/>
      <c r="R22" s="41"/>
      <c r="S22" s="41"/>
      <c r="T22" s="41"/>
      <c r="U22" s="41"/>
      <c r="V22" s="81"/>
      <c r="W22" s="84"/>
      <c r="X22" s="84"/>
      <c r="Y22" s="41"/>
      <c r="Z22" s="41"/>
      <c r="AA22" s="41"/>
    </row>
    <row r="23" ht="33.0" customHeight="1">
      <c r="A23" s="120"/>
      <c r="B23" s="76"/>
      <c r="C23" s="121"/>
      <c r="D23" s="123" t="s">
        <v>11</v>
      </c>
      <c r="E23" s="124"/>
      <c r="F23" s="124"/>
      <c r="G23" s="125"/>
      <c r="H23" s="126" t="s">
        <v>12</v>
      </c>
      <c r="I23" s="124"/>
      <c r="J23" s="124"/>
      <c r="K23" s="125"/>
      <c r="L23" s="127" t="s">
        <v>13</v>
      </c>
      <c r="M23" s="124"/>
      <c r="N23" s="124"/>
      <c r="O23" s="128"/>
      <c r="P23" s="41"/>
      <c r="Q23" s="41"/>
      <c r="R23" s="41"/>
      <c r="S23" s="41"/>
      <c r="T23" s="41"/>
      <c r="U23" s="41"/>
      <c r="V23" s="81"/>
      <c r="W23" s="84"/>
      <c r="X23" s="84"/>
      <c r="Y23" s="41"/>
      <c r="Z23" s="41"/>
      <c r="AA23" s="41"/>
    </row>
    <row r="24" ht="15.75" customHeight="1">
      <c r="A24" s="129" t="s">
        <v>72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8"/>
      <c r="P24" s="41"/>
      <c r="Q24" s="41"/>
      <c r="R24" s="41"/>
      <c r="S24" s="41"/>
      <c r="T24" s="41"/>
      <c r="U24" s="41"/>
      <c r="V24" s="81"/>
      <c r="W24" s="84"/>
      <c r="X24" s="84"/>
      <c r="Y24" s="41"/>
      <c r="Z24" s="41"/>
      <c r="AA24" s="41"/>
    </row>
    <row r="25" ht="264.75" customHeight="1">
      <c r="A25" s="130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  <c r="P25" s="41"/>
      <c r="Q25" s="41"/>
      <c r="R25" s="41"/>
      <c r="S25" s="41"/>
      <c r="T25" s="41"/>
      <c r="U25" s="41"/>
      <c r="V25" s="81"/>
      <c r="W25" s="41"/>
      <c r="X25" s="41"/>
      <c r="Y25" s="41"/>
      <c r="Z25" s="41"/>
      <c r="AA25" s="41"/>
    </row>
    <row r="26" ht="15.0" customHeight="1">
      <c r="A26" s="131" t="s">
        <v>76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132" t="s">
        <v>74</v>
      </c>
      <c r="O26" s="4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ht="16.5" customHeight="1">
      <c r="A27" s="133" t="s">
        <v>78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  <c r="N27" s="134">
        <v>45658.0</v>
      </c>
      <c r="O27" s="46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ht="16.5" customHeight="1">
      <c r="A28" s="133" t="s">
        <v>80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  <c r="N28" s="134">
        <v>45689.0</v>
      </c>
      <c r="O28" s="46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ht="16.5" customHeight="1">
      <c r="A29" s="133" t="s">
        <v>83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  <c r="N29" s="134">
        <v>45717.0</v>
      </c>
      <c r="O29" s="46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ht="16.5" customHeight="1">
      <c r="A30" s="133" t="s">
        <v>85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  <c r="N30" s="134">
        <v>45748.0</v>
      </c>
      <c r="O30" s="46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ht="16.5" customHeight="1">
      <c r="A31" s="133" t="s">
        <v>87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  <c r="N31" s="134">
        <v>45778.0</v>
      </c>
      <c r="O31" s="46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ht="16.5" customHeight="1">
      <c r="A32" s="133" t="s">
        <v>89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  <c r="N32" s="134">
        <v>45809.0</v>
      </c>
      <c r="O32" s="46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ht="16.5" customHeight="1">
      <c r="A33" s="133" t="s">
        <v>91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34">
        <v>45839.0</v>
      </c>
      <c r="O33" s="46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ht="16.5" customHeight="1">
      <c r="A34" s="133" t="s">
        <v>93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4"/>
      <c r="N34" s="134">
        <v>45870.0</v>
      </c>
      <c r="O34" s="46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ht="19.5" customHeight="1">
      <c r="A35" s="135" t="s">
        <v>94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  <c r="N35" s="134">
        <v>45901.0</v>
      </c>
      <c r="O35" s="46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ht="19.5" customHeight="1">
      <c r="A36" s="135" t="s">
        <v>97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34">
        <v>45931.0</v>
      </c>
      <c r="O36" s="46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ht="16.5" customHeight="1">
      <c r="A37" s="133" t="s">
        <v>99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  <c r="N37" s="134">
        <v>45962.0</v>
      </c>
      <c r="O37" s="46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ht="16.5" customHeight="1">
      <c r="A38" s="133" t="s">
        <v>101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4"/>
      <c r="N38" s="134">
        <v>45992.0</v>
      </c>
      <c r="O38" s="46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ht="25.5" customHeight="1">
      <c r="A39" s="131" t="s">
        <v>102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  <c r="N39" s="132" t="s">
        <v>74</v>
      </c>
      <c r="O39" s="4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ht="12.75" customHeight="1">
      <c r="A40" s="133" t="s">
        <v>104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4"/>
      <c r="N40" s="136"/>
      <c r="O40" s="46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ht="12.75" customHeight="1">
      <c r="A41" s="137" t="s">
        <v>105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/>
      <c r="N41" s="138"/>
      <c r="O41" s="5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ht="5.25" customHeight="1">
      <c r="A42" s="139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140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4" t="s">
        <v>106</v>
      </c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4" t="s">
        <v>107</v>
      </c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4" t="s">
        <v>108</v>
      </c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4" t="s">
        <v>109</v>
      </c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4" t="s">
        <v>110</v>
      </c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4" t="s">
        <v>111</v>
      </c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4" t="s">
        <v>112</v>
      </c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4" t="s">
        <v>113</v>
      </c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34" t="s">
        <v>114</v>
      </c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34" t="s">
        <v>115</v>
      </c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34" t="s">
        <v>57</v>
      </c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34" t="s">
        <v>116</v>
      </c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34" t="s">
        <v>117</v>
      </c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41">
        <v>0.57</v>
      </c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41">
        <v>0.6</v>
      </c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4:O24"/>
    <mergeCell ref="A25:O25"/>
    <mergeCell ref="A26:M26"/>
    <mergeCell ref="N26:O26"/>
    <mergeCell ref="A27:M27"/>
    <mergeCell ref="N27:O27"/>
    <mergeCell ref="N28:O28"/>
    <mergeCell ref="A28:M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N35:O35"/>
    <mergeCell ref="A39:M39"/>
    <mergeCell ref="N39:O39"/>
    <mergeCell ref="A40:M40"/>
    <mergeCell ref="N40:O40"/>
    <mergeCell ref="A41:M41"/>
    <mergeCell ref="N41:O41"/>
    <mergeCell ref="A42:O42"/>
    <mergeCell ref="A35:M35"/>
    <mergeCell ref="A36:M36"/>
    <mergeCell ref="N36:O36"/>
    <mergeCell ref="A37:M37"/>
    <mergeCell ref="N37:O37"/>
    <mergeCell ref="A38:M38"/>
    <mergeCell ref="N38:O38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3:K23"/>
    <mergeCell ref="L23:O23"/>
    <mergeCell ref="A15:B15"/>
    <mergeCell ref="A16:A21"/>
    <mergeCell ref="A22:C23"/>
    <mergeCell ref="D22:G22"/>
    <mergeCell ref="H22:K22"/>
    <mergeCell ref="L22:O22"/>
    <mergeCell ref="D23:G23"/>
  </mergeCells>
  <dataValidations>
    <dataValidation type="list" allowBlank="1" showErrorMessage="1" sqref="J7">
      <formula1>$Q$44:$Q$56</formula1>
    </dataValidation>
  </dataValidations>
  <printOptions/>
  <pageMargins bottom="0.31496062992125984" footer="0.0" header="0.0" left="0.3937007874015748" right="0.5118110236220472" top="1.062992125984252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